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775" windowWidth="9600" windowHeight="6105" activeTab="2"/>
  </bookViews>
  <sheets>
    <sheet name="General" sheetId="1" r:id="rId1"/>
    <sheet name="Wood" sheetId="2" r:id="rId2"/>
    <sheet name="Sediment" sheetId="3" r:id="rId3"/>
  </sheets>
  <definedNames/>
  <calcPr fullCalcOnLoad="1"/>
</workbook>
</file>

<file path=xl/comments1.xml><?xml version="1.0" encoding="utf-8"?>
<comments xmlns="http://schemas.openxmlformats.org/spreadsheetml/2006/main">
  <authors>
    <author>HJA_Guest</author>
    <author>hja_guest</author>
  </authors>
  <commentList>
    <comment ref="H5" authorId="0">
      <text>
        <r>
          <rPr>
            <b/>
            <sz val="8"/>
            <rFont val="Tahoma"/>
            <family val="0"/>
          </rPr>
          <t>HJA_Guest:</t>
        </r>
        <r>
          <rPr>
            <sz val="8"/>
            <rFont val="Tahoma"/>
            <family val="0"/>
          </rPr>
          <t xml:space="preserve">
scour, deposition, mixed</t>
        </r>
      </text>
    </comment>
    <comment ref="A20" authorId="0">
      <text>
        <r>
          <rPr>
            <b/>
            <sz val="8"/>
            <rFont val="Tahoma"/>
            <family val="0"/>
          </rPr>
          <t>HJA_Guest:</t>
        </r>
        <r>
          <rPr>
            <sz val="8"/>
            <rFont val="Tahoma"/>
            <family val="0"/>
          </rPr>
          <t xml:space="preserve">
 section one is downstream; each section is 10m long unless otherwise noted</t>
        </r>
      </text>
    </comment>
    <comment ref="F20" authorId="0">
      <text>
        <r>
          <rPr>
            <b/>
            <sz val="8"/>
            <rFont val="Tahoma"/>
            <family val="0"/>
          </rPr>
          <t>HJA_Guest:</t>
        </r>
        <r>
          <rPr>
            <sz val="8"/>
            <rFont val="Tahoma"/>
            <family val="0"/>
          </rPr>
          <t xml:space="preserve">
&gt;20cm in diameter
&gt;2m in length</t>
        </r>
      </text>
    </comment>
    <comment ref="G20" authorId="0">
      <text>
        <r>
          <rPr>
            <b/>
            <sz val="8"/>
            <rFont val="Tahoma"/>
            <family val="0"/>
          </rPr>
          <t>smaller than large wood</t>
        </r>
      </text>
    </comment>
    <comment ref="E8" authorId="1">
      <text>
        <r>
          <rPr>
            <b/>
            <sz val="8"/>
            <rFont val="Tahoma"/>
            <family val="0"/>
          </rPr>
          <t>hja_guest:</t>
        </r>
        <r>
          <rPr>
            <sz val="8"/>
            <rFont val="Tahoma"/>
            <family val="0"/>
          </rPr>
          <t xml:space="preserve">
As defined by HJA interactive map stream system or by observed tributaries in the field</t>
        </r>
      </text>
    </comment>
  </commentList>
</comments>
</file>

<file path=xl/comments2.xml><?xml version="1.0" encoding="utf-8"?>
<comments xmlns="http://schemas.openxmlformats.org/spreadsheetml/2006/main">
  <authors>
    <author>HJA_Guest</author>
    <author>hja_guest</author>
  </authors>
  <commentList>
    <comment ref="J2" authorId="0">
      <text>
        <r>
          <rPr>
            <b/>
            <sz val="8"/>
            <rFont val="Tahoma"/>
            <family val="0"/>
          </rPr>
          <t>HJA_Guest:</t>
        </r>
        <r>
          <rPr>
            <sz val="8"/>
            <rFont val="Tahoma"/>
            <family val="0"/>
          </rPr>
          <t xml:space="preserve">
1 = fresh (retais brances, no added moss/vegetation)
2 = medium (retains shape)
3 = can't support itself</t>
        </r>
      </text>
    </comment>
    <comment ref="I2" authorId="0">
      <text>
        <r>
          <rPr>
            <b/>
            <sz val="8"/>
            <rFont val="Tahoma"/>
            <family val="0"/>
          </rPr>
          <t>HJA_Guest:</t>
        </r>
        <r>
          <rPr>
            <sz val="8"/>
            <rFont val="Tahoma"/>
            <family val="0"/>
          </rPr>
          <t xml:space="preserve">
0 degrees = parallel to channel
90 degrees = perpendicular to channel</t>
        </r>
      </text>
    </comment>
    <comment ref="E2" authorId="0">
      <text>
        <r>
          <rPr>
            <b/>
            <sz val="8"/>
            <rFont val="Tahoma"/>
            <family val="0"/>
          </rPr>
          <t>HJA_Guest:</t>
        </r>
        <r>
          <rPr>
            <sz val="8"/>
            <rFont val="Tahoma"/>
            <family val="0"/>
          </rPr>
          <t xml:space="preserve">
(L=extends far outside channel)</t>
        </r>
      </text>
    </comment>
    <comment ref="G1" authorId="1">
      <text>
        <r>
          <rPr>
            <b/>
            <sz val="8"/>
            <rFont val="Tahoma"/>
            <family val="0"/>
          </rPr>
          <t>cross section x length formula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Office 2004 Test Drive User</author>
    <author>HJA_Guest</author>
  </authors>
  <commentList>
    <comment ref="J3" authorId="0">
      <text>
        <r>
          <rPr>
            <b/>
            <sz val="9"/>
            <rFont val="Arial"/>
            <family val="0"/>
          </rPr>
          <t>boulder</t>
        </r>
      </text>
    </comment>
    <comment ref="I3" authorId="0">
      <text>
        <r>
          <rPr>
            <b/>
            <sz val="9"/>
            <rFont val="Arial"/>
            <family val="0"/>
          </rPr>
          <t>cobble</t>
        </r>
      </text>
    </comment>
    <comment ref="H3" authorId="0">
      <text>
        <r>
          <rPr>
            <b/>
            <sz val="9"/>
            <rFont val="Arial"/>
            <family val="0"/>
          </rPr>
          <t>gravel</t>
        </r>
      </text>
    </comment>
    <comment ref="G3" authorId="0">
      <text>
        <r>
          <rPr>
            <sz val="9"/>
            <rFont val="Arial"/>
            <family val="0"/>
          </rPr>
          <t>fine sediment</t>
        </r>
      </text>
    </comment>
    <comment ref="E2" authorId="1">
      <text>
        <r>
          <rPr>
            <sz val="8"/>
            <rFont val="Tahoma"/>
            <family val="0"/>
          </rPr>
          <t xml:space="preserve">trc=terrace with a downstream depth and an upstream depth.  Assume constant bedrock slope between them (trapezoidal volume)
</t>
        </r>
      </text>
    </comment>
  </commentList>
</comments>
</file>

<file path=xl/sharedStrings.xml><?xml version="1.0" encoding="utf-8"?>
<sst xmlns="http://schemas.openxmlformats.org/spreadsheetml/2006/main" count="158" uniqueCount="123">
  <si>
    <t>Basin</t>
  </si>
  <si>
    <t>Date</t>
  </si>
  <si>
    <t>Data Collectors</t>
  </si>
  <si>
    <t>Channel Information</t>
  </si>
  <si>
    <t>Start Location</t>
  </si>
  <si>
    <t>End Location</t>
  </si>
  <si>
    <t>Last known debris flow</t>
  </si>
  <si>
    <t>Section #</t>
  </si>
  <si>
    <t>Wood</t>
  </si>
  <si>
    <t>Piece #</t>
  </si>
  <si>
    <t>Slope (%)</t>
  </si>
  <si>
    <t>Contact with channel floor (m)</t>
  </si>
  <si>
    <t>Length in channel (m)</t>
  </si>
  <si>
    <t>Decay class</t>
  </si>
  <si>
    <t>Average diameter (m)</t>
  </si>
  <si>
    <t>Blocking sediment accumulation #</t>
  </si>
  <si>
    <t>Orientation</t>
  </si>
  <si>
    <t>Source location</t>
  </si>
  <si>
    <t>Other dscrpt.</t>
  </si>
  <si>
    <t>Zone description</t>
  </si>
  <si>
    <t>Sediment</t>
  </si>
  <si>
    <t>Accumulation #</t>
  </si>
  <si>
    <t>Average width (m)</t>
  </si>
  <si>
    <t>Average depth (m)</t>
  </si>
  <si>
    <t>Average length (m)</t>
  </si>
  <si>
    <t>% in each class size by volume</t>
  </si>
  <si>
    <t>Obstruction</t>
  </si>
  <si>
    <t>Esitmated volume (m3)</t>
  </si>
  <si>
    <t>large wood</t>
  </si>
  <si>
    <t>small wood</t>
  </si>
  <si>
    <t>other:</t>
  </si>
  <si>
    <t>Notes</t>
  </si>
  <si>
    <t>Cross-sectional area if not cylindrical (m2)</t>
  </si>
  <si>
    <t>&lt;2mm</t>
  </si>
  <si>
    <t>2-64mm</t>
  </si>
  <si>
    <t>65-256mm</t>
  </si>
  <si>
    <t>256mm-1m</t>
  </si>
  <si>
    <t>Volume of wood in channel (m3)</t>
  </si>
  <si>
    <t>Avg streambed width  (m)</t>
  </si>
  <si>
    <t>Avg Channel width (m)</t>
  </si>
  <si>
    <t>% of surface area bedrock</t>
  </si>
  <si>
    <t>notes</t>
  </si>
  <si>
    <t>sedi-ment</t>
  </si>
  <si>
    <t>Full length (m) (if different from length in channel)</t>
  </si>
  <si>
    <t>Average</t>
  </si>
  <si>
    <t>total</t>
  </si>
  <si>
    <t>total per length</t>
  </si>
  <si>
    <t>m3/m</t>
  </si>
  <si>
    <t>Total per length</t>
  </si>
  <si>
    <t>WS 1-2</t>
  </si>
  <si>
    <t>Lambie</t>
  </si>
  <si>
    <t>above steep bedrock face</t>
  </si>
  <si>
    <t>~75m from road</t>
  </si>
  <si>
    <t>100m from start</t>
  </si>
  <si>
    <t>scour</t>
  </si>
  <si>
    <t>A lot of small, near-threshold size wood (4-5 pieces per section) plus other smaller wood</t>
  </si>
  <si>
    <t>Much of the decay class 2 wood is almost class 3</t>
  </si>
  <si>
    <t>Sometimes decay class 2 logs are at the bottom of piles and decay class 3 logs lie above them</t>
  </si>
  <si>
    <t>Angular cobbles</t>
  </si>
  <si>
    <t>terrace</t>
  </si>
  <si>
    <t>boulders</t>
  </si>
  <si>
    <t>L</t>
  </si>
  <si>
    <t>90 bank</t>
  </si>
  <si>
    <t>0 bank</t>
  </si>
  <si>
    <t>45 bank</t>
  </si>
  <si>
    <t>3, 4</t>
  </si>
  <si>
    <t>hillslope</t>
  </si>
  <si>
    <t>~7</t>
  </si>
  <si>
    <t>10 bank</t>
  </si>
  <si>
    <t>right hillslope</t>
  </si>
  <si>
    <t>left bank</t>
  </si>
  <si>
    <t>same as tree 10</t>
  </si>
  <si>
    <t>broken, continues up right bank</t>
  </si>
  <si>
    <t>burried in sediment 8</t>
  </si>
  <si>
    <t>burried in sediment 9</t>
  </si>
  <si>
    <t>broken, holding hillslope and some sediment</t>
  </si>
  <si>
    <t>right bank</t>
  </si>
  <si>
    <t>crosslying, suspended alder with dead brances and several live shoots</t>
  </si>
  <si>
    <t>blocking hillslope from left, including rocks and organic material</t>
  </si>
  <si>
    <t>wood 1, small wood</t>
  </si>
  <si>
    <t>would 4, small wood</t>
  </si>
  <si>
    <t>wood 4, 5, 8, small wood</t>
  </si>
  <si>
    <t>wood 6</t>
  </si>
  <si>
    <t>wood 9</t>
  </si>
  <si>
    <t>wood 16, 17</t>
  </si>
  <si>
    <t>wood 24, 25, 26, small burried wood</t>
  </si>
  <si>
    <t>wood 27, alcove in bedrock</t>
  </si>
  <si>
    <t>small decaying wood</t>
  </si>
  <si>
    <t>wood 33</t>
  </si>
  <si>
    <t>wood 28, 39</t>
  </si>
  <si>
    <t>wood 45, small wood, shallow slope</t>
  </si>
  <si>
    <t>wood 46, shallow slope</t>
  </si>
  <si>
    <t>shallow slope, boulders</t>
  </si>
  <si>
    <t>boulder, old burried wood/organic material from left hillslope</t>
  </si>
  <si>
    <t>wood 13</t>
  </si>
  <si>
    <t>hyporheic flow only</t>
  </si>
  <si>
    <t>some input from rocky right bank</t>
  </si>
  <si>
    <t>small wood that's blocking it may be bark from suspended tree above and also some wood from left bank; trc 1.1 - 0</t>
  </si>
  <si>
    <t>Big leaf maple growing on it (.05m diam); trc 1 - 0m</t>
  </si>
  <si>
    <t>some input of soil from left slope</t>
  </si>
  <si>
    <t>briefly hyporheic flow only</t>
  </si>
  <si>
    <t>~6m bedrock cliff, waterfall</t>
  </si>
  <si>
    <t>A lot of wood but not much sediment (yet)</t>
  </si>
  <si>
    <t>sediment stored by large wood</t>
  </si>
  <si>
    <t>sediment stored by small wood</t>
  </si>
  <si>
    <t>sediment stored by boulders</t>
  </si>
  <si>
    <t>sediment stored by small and large wood</t>
  </si>
  <si>
    <t>sediment stored by large wood and boulders and maybe small wood too</t>
  </si>
  <si>
    <t xml:space="preserve">sediment stored by small wood and boulders </t>
  </si>
  <si>
    <t>sediment stored by shallow slope</t>
  </si>
  <si>
    <t>Grand Total</t>
  </si>
  <si>
    <t>Section # Total</t>
  </si>
  <si>
    <t>1 Total</t>
  </si>
  <si>
    <t>2 Total</t>
  </si>
  <si>
    <t>3 Total</t>
  </si>
  <si>
    <t>4 Total</t>
  </si>
  <si>
    <t>5 Total</t>
  </si>
  <si>
    <t>6 Total</t>
  </si>
  <si>
    <t>7 Total</t>
  </si>
  <si>
    <t>8 Total</t>
  </si>
  <si>
    <t>9 Total</t>
  </si>
  <si>
    <t>10 Total</t>
  </si>
  <si>
    <t>Stream Order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</si>
</sst>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2" borderId="1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14" xfId="0" applyFill="1" applyBorder="1" applyAlignment="1">
      <alignment wrapText="1"/>
    </xf>
    <xf numFmtId="0" fontId="0" fillId="2" borderId="1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9" xfId="0" applyBorder="1" applyAlignment="1">
      <alignment wrapText="1"/>
    </xf>
    <xf numFmtId="0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0" xfId="0" applyNumberFormat="1" applyFont="1" applyBorder="1" applyAlignment="1">
      <alignment/>
    </xf>
    <xf numFmtId="0" fontId="0" fillId="2" borderId="14" xfId="0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7"/>
  <sheetViews>
    <sheetView zoomScale="75" zoomScaleNormal="75" workbookViewId="0" topLeftCell="A1">
      <selection activeCell="I15" sqref="I15"/>
    </sheetView>
  </sheetViews>
  <sheetFormatPr defaultColWidth="9.140625" defaultRowHeight="12.75"/>
  <cols>
    <col min="1" max="1" width="9.00390625" style="0" customWidth="1"/>
    <col min="2" max="2" width="8.8515625" style="0" customWidth="1"/>
    <col min="3" max="3" width="9.7109375" style="0" customWidth="1"/>
    <col min="4" max="5" width="8.8515625" style="0" customWidth="1"/>
    <col min="6" max="6" width="9.7109375" style="0" customWidth="1"/>
    <col min="7" max="7" width="9.28125" style="0" customWidth="1"/>
    <col min="8" max="8" width="10.28125" style="0" customWidth="1"/>
    <col min="9" max="9" width="10.00390625" style="0" customWidth="1"/>
    <col min="10" max="10" width="10.7109375" style="0" customWidth="1"/>
    <col min="11" max="11" width="8.8515625" style="0" customWidth="1"/>
    <col min="12" max="12" width="8.28125" style="0" customWidth="1"/>
    <col min="13" max="13" width="8.00390625" style="0" customWidth="1"/>
    <col min="14" max="14" width="6.8515625" style="0" customWidth="1"/>
    <col min="15" max="15" width="7.8515625" style="0" customWidth="1"/>
    <col min="16" max="16" width="7.28125" style="0" customWidth="1"/>
    <col min="17" max="18" width="7.00390625" style="0" customWidth="1"/>
    <col min="19" max="19" width="6.7109375" style="0" customWidth="1"/>
    <col min="20" max="16384" width="8.8515625" style="0" customWidth="1"/>
  </cols>
  <sheetData>
    <row r="1" spans="1:6" ht="12.75">
      <c r="A1" s="3" t="s">
        <v>0</v>
      </c>
      <c r="C1" s="3" t="s">
        <v>1</v>
      </c>
      <c r="E1" s="15" t="s">
        <v>2</v>
      </c>
      <c r="F1" s="16"/>
    </row>
    <row r="2" spans="1:6" ht="12.75">
      <c r="A2" s="3" t="s">
        <v>49</v>
      </c>
      <c r="C2" s="29">
        <v>39290</v>
      </c>
      <c r="E2" s="5" t="s">
        <v>50</v>
      </c>
      <c r="F2" s="6"/>
    </row>
    <row r="4" ht="12.75">
      <c r="A4" t="s">
        <v>3</v>
      </c>
    </row>
    <row r="5" spans="1:8" ht="12.75">
      <c r="A5" s="14" t="s">
        <v>4</v>
      </c>
      <c r="B5" s="4"/>
      <c r="C5" s="14" t="s">
        <v>5</v>
      </c>
      <c r="D5" s="4"/>
      <c r="E5" s="24" t="s">
        <v>6</v>
      </c>
      <c r="F5" s="25"/>
      <c r="G5" s="14" t="s">
        <v>19</v>
      </c>
      <c r="H5" s="4"/>
    </row>
    <row r="6" spans="1:8" ht="12.75">
      <c r="A6" s="14"/>
      <c r="B6" s="8"/>
      <c r="C6" s="14"/>
      <c r="D6" s="8"/>
      <c r="E6" s="32">
        <v>1964</v>
      </c>
      <c r="F6" s="33"/>
      <c r="G6" s="15" t="s">
        <v>54</v>
      </c>
      <c r="H6" s="16"/>
    </row>
    <row r="7" spans="1:4" ht="12.75">
      <c r="A7" s="15"/>
      <c r="B7" s="16"/>
      <c r="C7" s="15"/>
      <c r="D7" s="16"/>
    </row>
    <row r="8" spans="1:6" ht="12.75">
      <c r="A8" s="9" t="s">
        <v>51</v>
      </c>
      <c r="B8" s="7"/>
      <c r="C8" s="14"/>
      <c r="D8" s="4"/>
      <c r="E8" s="15" t="s">
        <v>122</v>
      </c>
      <c r="F8" s="16"/>
    </row>
    <row r="9" spans="1:6" ht="12.75">
      <c r="A9" s="22" t="s">
        <v>52</v>
      </c>
      <c r="B9" s="23"/>
      <c r="C9" s="5" t="s">
        <v>53</v>
      </c>
      <c r="D9" s="6"/>
      <c r="E9" s="9">
        <v>1</v>
      </c>
      <c r="F9" s="10"/>
    </row>
    <row r="10" spans="2:6" ht="12.75">
      <c r="B10" s="7"/>
      <c r="C10" s="7"/>
      <c r="D10" s="7"/>
      <c r="E10" s="5"/>
      <c r="F10" s="6"/>
    </row>
    <row r="11" spans="1:8" ht="12.75" customHeight="1">
      <c r="A11" s="3" t="s">
        <v>31</v>
      </c>
      <c r="B11" s="7"/>
      <c r="C11" s="7"/>
      <c r="D11" s="7"/>
      <c r="E11" s="7"/>
      <c r="F11" s="7"/>
      <c r="G11" s="7"/>
      <c r="H11" s="7"/>
    </row>
    <row r="12" spans="1:8" ht="12.75" customHeight="1">
      <c r="A12" s="26" t="s">
        <v>55</v>
      </c>
      <c r="B12" s="7"/>
      <c r="C12" s="7"/>
      <c r="D12" s="7"/>
      <c r="E12" s="7"/>
      <c r="F12" s="7"/>
      <c r="G12" s="7"/>
      <c r="H12" s="7"/>
    </row>
    <row r="13" spans="1:8" ht="12.75" customHeight="1">
      <c r="A13" s="26" t="s">
        <v>56</v>
      </c>
      <c r="B13" s="7"/>
      <c r="C13" s="7"/>
      <c r="D13" s="7"/>
      <c r="E13" s="7"/>
      <c r="F13" s="7"/>
      <c r="G13" s="7"/>
      <c r="H13" s="7"/>
    </row>
    <row r="14" spans="1:8" ht="12.75" customHeight="1">
      <c r="A14" s="26" t="s">
        <v>57</v>
      </c>
      <c r="B14" s="7"/>
      <c r="C14" s="7"/>
      <c r="D14" s="7"/>
      <c r="E14" s="7"/>
      <c r="F14" s="7"/>
      <c r="G14" s="7"/>
      <c r="H14" s="7"/>
    </row>
    <row r="15" spans="1:8" ht="12.75" customHeight="1">
      <c r="A15" s="26" t="s">
        <v>58</v>
      </c>
      <c r="B15" s="7"/>
      <c r="C15" s="7"/>
      <c r="D15" s="7"/>
      <c r="E15" s="7"/>
      <c r="F15" s="7"/>
      <c r="G15" s="7"/>
      <c r="H15" s="7"/>
    </row>
    <row r="16" spans="1:8" ht="12.75" customHeight="1">
      <c r="A16" s="26" t="s">
        <v>102</v>
      </c>
      <c r="B16" s="7"/>
      <c r="C16" s="7"/>
      <c r="D16" s="7"/>
      <c r="E16" s="7"/>
      <c r="F16" s="7"/>
      <c r="G16" s="7"/>
      <c r="H16" s="7"/>
    </row>
    <row r="17" spans="1:8" ht="12.75" customHeight="1">
      <c r="A17" s="26"/>
      <c r="B17" s="7"/>
      <c r="C17" s="7"/>
      <c r="D17" s="7"/>
      <c r="E17" s="7"/>
      <c r="F17" s="7"/>
      <c r="G17" s="7"/>
      <c r="H17" s="7"/>
    </row>
    <row r="18" spans="1:8" ht="12.75" customHeight="1">
      <c r="A18" s="7"/>
      <c r="B18" s="7"/>
      <c r="C18" s="7"/>
      <c r="D18" s="7"/>
      <c r="E18" s="7"/>
      <c r="F18" s="7"/>
      <c r="G18" s="7"/>
      <c r="H18" s="7"/>
    </row>
    <row r="19" spans="1:8" ht="12.75" customHeight="1">
      <c r="A19" s="7"/>
      <c r="B19" s="7"/>
      <c r="C19" s="7"/>
      <c r="D19" s="7"/>
      <c r="E19" s="7"/>
      <c r="F19" s="7"/>
      <c r="G19" s="7"/>
      <c r="H19" s="7"/>
    </row>
    <row r="20" spans="1:14" ht="39.75" customHeight="1">
      <c r="A20" s="2" t="s">
        <v>7</v>
      </c>
      <c r="B20" s="34" t="s">
        <v>38</v>
      </c>
      <c r="C20" s="35" t="s">
        <v>39</v>
      </c>
      <c r="D20" s="36" t="s">
        <v>10</v>
      </c>
      <c r="E20" s="35" t="s">
        <v>40</v>
      </c>
      <c r="F20" s="35" t="s">
        <v>28</v>
      </c>
      <c r="G20" s="35" t="s">
        <v>29</v>
      </c>
      <c r="H20" s="35" t="s">
        <v>42</v>
      </c>
      <c r="I20" s="34" t="s">
        <v>30</v>
      </c>
      <c r="J20" s="28" t="s">
        <v>41</v>
      </c>
      <c r="K20" s="17"/>
      <c r="L20" s="17"/>
      <c r="M20" s="17"/>
      <c r="N20" s="16"/>
    </row>
    <row r="21" spans="1:14" ht="12.75" customHeight="1">
      <c r="A21" s="12">
        <v>1</v>
      </c>
      <c r="B21" s="12">
        <v>2.3</v>
      </c>
      <c r="C21" s="12">
        <v>6.5</v>
      </c>
      <c r="D21" s="12">
        <v>20</v>
      </c>
      <c r="E21" s="12">
        <v>40</v>
      </c>
      <c r="F21" s="12">
        <v>15</v>
      </c>
      <c r="G21" s="12">
        <v>15</v>
      </c>
      <c r="H21" s="12">
        <v>10</v>
      </c>
      <c r="I21" s="12">
        <v>20</v>
      </c>
      <c r="J21" s="27"/>
      <c r="K21" s="8"/>
      <c r="L21" s="8"/>
      <c r="M21" s="8"/>
      <c r="N21" s="4"/>
    </row>
    <row r="22" spans="1:14" ht="12.75" customHeight="1">
      <c r="A22" s="13"/>
      <c r="B22" s="13"/>
      <c r="C22" s="13"/>
      <c r="D22" s="13"/>
      <c r="E22" s="13"/>
      <c r="F22" s="13"/>
      <c r="G22" s="13"/>
      <c r="H22" s="13"/>
      <c r="I22" s="13" t="s">
        <v>59</v>
      </c>
      <c r="J22" s="5"/>
      <c r="K22" s="11"/>
      <c r="L22" s="11"/>
      <c r="M22" s="11"/>
      <c r="N22" s="6"/>
    </row>
    <row r="23" spans="1:14" ht="12.75" customHeight="1">
      <c r="A23" s="12">
        <f>A21+1</f>
        <v>2</v>
      </c>
      <c r="B23" s="12">
        <v>2</v>
      </c>
      <c r="C23" s="12">
        <v>8</v>
      </c>
      <c r="D23" s="12">
        <v>18</v>
      </c>
      <c r="E23" s="12">
        <v>20</v>
      </c>
      <c r="F23" s="12">
        <v>30</v>
      </c>
      <c r="G23" s="12">
        <v>20</v>
      </c>
      <c r="H23" s="12">
        <v>15</v>
      </c>
      <c r="I23" s="12">
        <v>15</v>
      </c>
      <c r="J23" s="27"/>
      <c r="K23" s="8"/>
      <c r="L23" s="8"/>
      <c r="M23" s="8"/>
      <c r="N23" s="4"/>
    </row>
    <row r="24" spans="1:14" ht="12.75" customHeight="1">
      <c r="A24" s="13"/>
      <c r="B24" s="13"/>
      <c r="C24" s="13"/>
      <c r="D24" s="13"/>
      <c r="E24" s="13"/>
      <c r="F24" s="13"/>
      <c r="G24" s="13"/>
      <c r="H24" s="13"/>
      <c r="I24" s="13" t="s">
        <v>59</v>
      </c>
      <c r="J24" s="5"/>
      <c r="K24" s="11"/>
      <c r="L24" s="11"/>
      <c r="M24" s="11"/>
      <c r="N24" s="6"/>
    </row>
    <row r="25" spans="1:14" ht="12.75" customHeight="1">
      <c r="A25" s="12">
        <f>A23+1</f>
        <v>3</v>
      </c>
      <c r="B25" s="12">
        <v>1.6</v>
      </c>
      <c r="C25" s="12">
        <v>6</v>
      </c>
      <c r="D25" s="12">
        <v>17</v>
      </c>
      <c r="E25" s="12">
        <v>15</v>
      </c>
      <c r="F25" s="12">
        <v>20</v>
      </c>
      <c r="G25" s="12">
        <v>20</v>
      </c>
      <c r="H25" s="12">
        <v>30</v>
      </c>
      <c r="I25" s="12">
        <v>15</v>
      </c>
      <c r="J25" s="27"/>
      <c r="K25" s="8"/>
      <c r="L25" s="8"/>
      <c r="M25" s="8"/>
      <c r="N25" s="4"/>
    </row>
    <row r="26" spans="1:14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5"/>
      <c r="K26" s="11"/>
      <c r="L26" s="11"/>
      <c r="M26" s="11"/>
      <c r="N26" s="6"/>
    </row>
    <row r="27" spans="1:14" ht="12.75" customHeight="1">
      <c r="A27" s="12">
        <f>A25+1</f>
        <v>4</v>
      </c>
      <c r="B27" s="12">
        <v>2.8</v>
      </c>
      <c r="C27" s="12">
        <v>7.5</v>
      </c>
      <c r="D27" s="12">
        <v>19</v>
      </c>
      <c r="E27" s="12">
        <v>30</v>
      </c>
      <c r="F27" s="12">
        <v>25</v>
      </c>
      <c r="G27" s="12">
        <v>25</v>
      </c>
      <c r="H27" s="12">
        <v>20</v>
      </c>
      <c r="I27" s="12">
        <v>0</v>
      </c>
      <c r="J27" s="27"/>
      <c r="K27" s="8"/>
      <c r="L27" s="8"/>
      <c r="M27" s="8"/>
      <c r="N27" s="4"/>
    </row>
    <row r="28" spans="1:14" ht="12.75">
      <c r="A28" s="13"/>
      <c r="B28" s="13"/>
      <c r="C28" s="13"/>
      <c r="D28" s="13"/>
      <c r="E28" s="13"/>
      <c r="F28" s="13"/>
      <c r="G28" s="13"/>
      <c r="H28" s="13"/>
      <c r="I28" s="13"/>
      <c r="J28" s="5"/>
      <c r="K28" s="11"/>
      <c r="L28" s="11"/>
      <c r="M28" s="11"/>
      <c r="N28" s="6"/>
    </row>
    <row r="29" spans="1:14" ht="12.75">
      <c r="A29" s="12">
        <f>A27+1</f>
        <v>5</v>
      </c>
      <c r="B29" s="12">
        <v>2.5</v>
      </c>
      <c r="C29" s="12">
        <v>5.5</v>
      </c>
      <c r="D29" s="12">
        <v>18</v>
      </c>
      <c r="E29" s="12">
        <v>10</v>
      </c>
      <c r="F29" s="12">
        <v>20</v>
      </c>
      <c r="G29" s="12">
        <v>20</v>
      </c>
      <c r="H29" s="12">
        <v>50</v>
      </c>
      <c r="I29" s="12">
        <v>0</v>
      </c>
      <c r="J29" s="27"/>
      <c r="K29" s="8"/>
      <c r="L29" s="8"/>
      <c r="M29" s="8"/>
      <c r="N29" s="4"/>
    </row>
    <row r="30" spans="1:14" ht="12.75">
      <c r="A30" s="13"/>
      <c r="B30" s="13"/>
      <c r="C30" s="13"/>
      <c r="D30" s="13"/>
      <c r="E30" s="13"/>
      <c r="F30" s="13"/>
      <c r="G30" s="13"/>
      <c r="H30" s="13"/>
      <c r="I30" s="13"/>
      <c r="J30" s="5"/>
      <c r="K30" s="11"/>
      <c r="L30" s="11"/>
      <c r="M30" s="11"/>
      <c r="N30" s="6"/>
    </row>
    <row r="31" spans="1:14" ht="12.75">
      <c r="A31" s="12">
        <f>A29+1</f>
        <v>6</v>
      </c>
      <c r="B31" s="12">
        <v>2.4</v>
      </c>
      <c r="C31" s="12">
        <v>6</v>
      </c>
      <c r="D31" s="12">
        <v>18</v>
      </c>
      <c r="E31" s="12">
        <v>25</v>
      </c>
      <c r="F31" s="12">
        <v>20</v>
      </c>
      <c r="G31" s="12">
        <v>25</v>
      </c>
      <c r="H31" s="12">
        <v>30</v>
      </c>
      <c r="I31" s="12">
        <v>0</v>
      </c>
      <c r="J31" s="27"/>
      <c r="K31" s="8"/>
      <c r="L31" s="8"/>
      <c r="M31" s="8"/>
      <c r="N31" s="4"/>
    </row>
    <row r="32" spans="1:14" ht="12.75">
      <c r="A32" s="13"/>
      <c r="B32" s="13"/>
      <c r="C32" s="13"/>
      <c r="D32" s="13"/>
      <c r="E32" s="13"/>
      <c r="F32" s="13"/>
      <c r="G32" s="13"/>
      <c r="H32" s="13"/>
      <c r="I32" s="13"/>
      <c r="J32" s="5"/>
      <c r="K32" s="11"/>
      <c r="L32" s="11"/>
      <c r="M32" s="11"/>
      <c r="N32" s="6"/>
    </row>
    <row r="33" spans="1:14" ht="12.75">
      <c r="A33" s="12">
        <f>A31+1</f>
        <v>7</v>
      </c>
      <c r="B33" s="12">
        <v>4</v>
      </c>
      <c r="C33" s="12">
        <v>8</v>
      </c>
      <c r="D33" s="12">
        <v>49</v>
      </c>
      <c r="E33" s="12">
        <v>55</v>
      </c>
      <c r="F33" s="12">
        <v>15</v>
      </c>
      <c r="G33" s="12">
        <v>10</v>
      </c>
      <c r="H33" s="12">
        <v>15</v>
      </c>
      <c r="I33" s="12">
        <v>5</v>
      </c>
      <c r="J33" s="27" t="s">
        <v>101</v>
      </c>
      <c r="K33" s="8"/>
      <c r="L33" s="8"/>
      <c r="M33" s="8"/>
      <c r="N33" s="4"/>
    </row>
    <row r="34" spans="1:14" ht="12.75">
      <c r="A34" s="13"/>
      <c r="B34" s="13"/>
      <c r="C34" s="13"/>
      <c r="D34" s="13"/>
      <c r="E34" s="13"/>
      <c r="F34" s="13"/>
      <c r="G34" s="13"/>
      <c r="H34" s="13"/>
      <c r="I34" s="13" t="s">
        <v>60</v>
      </c>
      <c r="J34" s="5"/>
      <c r="K34" s="11"/>
      <c r="L34" s="11"/>
      <c r="M34" s="11"/>
      <c r="N34" s="6"/>
    </row>
    <row r="35" spans="1:24" ht="12.75">
      <c r="A35" s="12">
        <f>A33+1</f>
        <v>8</v>
      </c>
      <c r="B35" s="12">
        <v>0.9</v>
      </c>
      <c r="C35" s="12">
        <v>9.5</v>
      </c>
      <c r="D35" s="12">
        <v>18</v>
      </c>
      <c r="E35" s="12">
        <v>20</v>
      </c>
      <c r="F35" s="12">
        <v>20</v>
      </c>
      <c r="G35" s="12">
        <v>20</v>
      </c>
      <c r="H35" s="12">
        <v>40</v>
      </c>
      <c r="I35" s="12">
        <v>0</v>
      </c>
      <c r="J35" s="27"/>
      <c r="K35" s="8"/>
      <c r="L35" s="8"/>
      <c r="M35" s="8"/>
      <c r="N35" s="4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2.75">
      <c r="A36" s="13"/>
      <c r="B36" s="13"/>
      <c r="C36" s="13"/>
      <c r="D36" s="13"/>
      <c r="E36" s="13"/>
      <c r="F36" s="13"/>
      <c r="G36" s="13"/>
      <c r="H36" s="13"/>
      <c r="I36" s="13"/>
      <c r="J36" s="5"/>
      <c r="K36" s="11"/>
      <c r="L36" s="11"/>
      <c r="M36" s="11"/>
      <c r="N36" s="6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2.75">
      <c r="A37" s="12">
        <f>A35+1</f>
        <v>9</v>
      </c>
      <c r="B37" s="21">
        <v>1.3</v>
      </c>
      <c r="C37" s="21">
        <v>5.8</v>
      </c>
      <c r="D37" s="21">
        <v>19</v>
      </c>
      <c r="E37" s="21">
        <v>50</v>
      </c>
      <c r="F37" s="21">
        <v>0</v>
      </c>
      <c r="G37" s="21">
        <v>10</v>
      </c>
      <c r="H37" s="21">
        <v>40</v>
      </c>
      <c r="I37" s="21">
        <v>0</v>
      </c>
      <c r="J37" s="9"/>
      <c r="K37" s="7"/>
      <c r="L37" s="7"/>
      <c r="M37" s="7"/>
      <c r="N37" s="10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2.75">
      <c r="A38" s="13"/>
      <c r="B38" s="21"/>
      <c r="C38" s="21"/>
      <c r="D38" s="21"/>
      <c r="E38" s="21"/>
      <c r="F38" s="21"/>
      <c r="G38" s="21"/>
      <c r="H38" s="21"/>
      <c r="I38" s="21"/>
      <c r="J38" s="9"/>
      <c r="K38" s="7"/>
      <c r="L38" s="7"/>
      <c r="M38" s="7"/>
      <c r="N38" s="10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2.75">
      <c r="A39" s="12">
        <f>A37+1</f>
        <v>10</v>
      </c>
      <c r="B39" s="12">
        <v>1.6</v>
      </c>
      <c r="C39" s="12">
        <v>7</v>
      </c>
      <c r="D39" s="12">
        <v>18</v>
      </c>
      <c r="E39" s="12">
        <v>45</v>
      </c>
      <c r="F39" s="12">
        <v>15</v>
      </c>
      <c r="G39" s="12">
        <v>10</v>
      </c>
      <c r="H39" s="12">
        <v>30</v>
      </c>
      <c r="I39" s="12">
        <v>0</v>
      </c>
      <c r="J39" s="27"/>
      <c r="K39" s="8"/>
      <c r="L39" s="8"/>
      <c r="M39" s="8"/>
      <c r="N39" s="4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2.75">
      <c r="A40" s="13"/>
      <c r="B40" s="13"/>
      <c r="C40" s="13"/>
      <c r="D40" s="13"/>
      <c r="E40" s="13"/>
      <c r="F40" s="13"/>
      <c r="G40" s="13"/>
      <c r="H40" s="13"/>
      <c r="I40" s="13"/>
      <c r="J40" s="5"/>
      <c r="K40" s="11"/>
      <c r="L40" s="11"/>
      <c r="M40" s="11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2.75">
      <c r="A41" s="13"/>
      <c r="B41" s="13"/>
      <c r="C41" s="13"/>
      <c r="D41" s="13"/>
      <c r="E41" s="13"/>
      <c r="F41" s="13"/>
      <c r="G41" s="13"/>
      <c r="H41" s="13"/>
      <c r="I41" s="13"/>
      <c r="J41" s="5"/>
      <c r="K41" s="11"/>
      <c r="L41" s="11"/>
      <c r="M41" s="11"/>
      <c r="N41" s="6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2.75">
      <c r="A42" s="7"/>
      <c r="B42" s="7"/>
      <c r="C42" s="7"/>
      <c r="D42" s="7"/>
      <c r="E42" s="7"/>
      <c r="F42" s="7"/>
      <c r="G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2.75">
      <c r="A43" s="38" t="s">
        <v>44</v>
      </c>
      <c r="B43" s="38">
        <f aca="true" t="shared" si="0" ref="B43:I43">AVERAGE(B21:B41)</f>
        <v>2.14</v>
      </c>
      <c r="C43" s="38">
        <f t="shared" si="0"/>
        <v>6.9799999999999995</v>
      </c>
      <c r="D43" s="38">
        <f t="shared" si="0"/>
        <v>21.4</v>
      </c>
      <c r="E43" s="38">
        <f t="shared" si="0"/>
        <v>31</v>
      </c>
      <c r="F43" s="38">
        <f t="shared" si="0"/>
        <v>18</v>
      </c>
      <c r="G43" s="38">
        <f t="shared" si="0"/>
        <v>17.5</v>
      </c>
      <c r="H43" s="38">
        <f t="shared" si="0"/>
        <v>28</v>
      </c>
      <c r="I43" s="38">
        <f t="shared" si="0"/>
        <v>5.5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2.75">
      <c r="A44" s="7"/>
      <c r="B44" s="7"/>
      <c r="C44" s="7"/>
      <c r="D44" s="7"/>
      <c r="E44" s="7"/>
      <c r="F44" s="7"/>
      <c r="G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2.75">
      <c r="A45" s="7"/>
      <c r="B45" s="7"/>
      <c r="C45" s="7"/>
      <c r="D45" s="7"/>
      <c r="E45" s="7"/>
      <c r="F45" s="7"/>
      <c r="G45" s="7"/>
      <c r="V45" s="7"/>
      <c r="W45" s="7"/>
      <c r="X45" s="7"/>
    </row>
    <row r="46" spans="1:24" ht="12.75">
      <c r="A46" s="7"/>
      <c r="B46" s="7"/>
      <c r="C46" s="7"/>
      <c r="D46" s="7"/>
      <c r="E46" s="7"/>
      <c r="F46" s="7"/>
      <c r="G46" s="7"/>
      <c r="V46" s="7"/>
      <c r="W46" s="7"/>
      <c r="X46" s="7"/>
    </row>
    <row r="47" spans="4:7" ht="12.75">
      <c r="D47" s="7"/>
      <c r="G47" s="7"/>
    </row>
    <row r="48" s="1" customFormat="1" ht="15" customHeight="1">
      <c r="D48" s="7"/>
    </row>
    <row r="49" ht="12.75">
      <c r="D49" s="1"/>
    </row>
    <row r="50" ht="12.75">
      <c r="D50" s="7"/>
    </row>
    <row r="51" ht="12.75">
      <c r="D51" s="7"/>
    </row>
    <row r="52" ht="12.75">
      <c r="D52" s="7"/>
    </row>
    <row r="53" ht="12.75">
      <c r="D53" s="7"/>
    </row>
    <row r="54" ht="12.75">
      <c r="D54" s="7"/>
    </row>
    <row r="55" ht="12.75">
      <c r="D55" s="7"/>
    </row>
    <row r="56" ht="12.75">
      <c r="D56" s="7"/>
    </row>
    <row r="57" ht="12.75">
      <c r="D57" s="1"/>
    </row>
    <row r="58" ht="12.75">
      <c r="D58" s="7"/>
    </row>
    <row r="59" ht="12.75">
      <c r="D59" s="7"/>
    </row>
    <row r="60" ht="12.75">
      <c r="D60" s="7"/>
    </row>
    <row r="61" ht="12.75">
      <c r="D61" s="1"/>
    </row>
    <row r="62" ht="12.75">
      <c r="D62" s="7"/>
    </row>
    <row r="63" ht="12.75">
      <c r="D63" s="7"/>
    </row>
    <row r="64" ht="12.75">
      <c r="D64" s="7"/>
    </row>
    <row r="65" ht="12.75">
      <c r="D65" s="1"/>
    </row>
    <row r="66" ht="12.75">
      <c r="D66" s="7"/>
    </row>
    <row r="67" ht="12.75">
      <c r="D67" s="7"/>
    </row>
    <row r="68" ht="12.75">
      <c r="D68" s="7"/>
    </row>
    <row r="70" ht="12.75">
      <c r="D70" s="7"/>
    </row>
    <row r="71" ht="12.75">
      <c r="D71" s="7"/>
    </row>
    <row r="72" ht="12.75">
      <c r="D72" s="7"/>
    </row>
    <row r="73" ht="12.75">
      <c r="D73" s="1"/>
    </row>
    <row r="74" ht="12.75">
      <c r="D74" s="7"/>
    </row>
    <row r="113" spans="11:21" ht="12.75"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0:11" ht="12.75">
      <c r="J114" s="1"/>
      <c r="K114" s="1"/>
    </row>
    <row r="116" spans="22:23" ht="12.75">
      <c r="V116" s="1"/>
      <c r="W116" s="1"/>
    </row>
    <row r="119" ht="12.75">
      <c r="X119" s="1"/>
    </row>
    <row r="120" s="1" customFormat="1" ht="14.25" customHeight="1"/>
    <row r="125" ht="12" customHeight="1"/>
    <row r="158" ht="12.75" customHeight="1"/>
    <row r="179" ht="12.75">
      <c r="K179" s="7"/>
    </row>
    <row r="180" ht="12.75">
      <c r="K180" s="7"/>
    </row>
    <row r="181" ht="12.75">
      <c r="K181" s="7"/>
    </row>
    <row r="182" ht="12.75">
      <c r="K182" s="7"/>
    </row>
    <row r="183" ht="12.75">
      <c r="K183" s="7"/>
    </row>
    <row r="184" ht="12.75">
      <c r="K184" s="7"/>
    </row>
    <row r="185" ht="12.75">
      <c r="K185" s="7"/>
    </row>
    <row r="186" ht="12.75">
      <c r="K186" s="7"/>
    </row>
    <row r="187" ht="12.75">
      <c r="K187" s="7"/>
    </row>
  </sheetData>
  <printOptions/>
  <pageMargins left="0.75" right="0.75" top="1" bottom="1" header="0.5" footer="0.5"/>
  <pageSetup horizontalDpi="600" verticalDpi="600" orientation="landscape"/>
  <headerFooter alignWithMargins="0">
    <oddHeader>&amp;LBasin - Section: 
Date: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zoomScale="75" zoomScaleNormal="75" workbookViewId="0" topLeftCell="A1">
      <selection activeCell="L25" sqref="L25"/>
    </sheetView>
  </sheetViews>
  <sheetFormatPr defaultColWidth="9.140625" defaultRowHeight="12.75" outlineLevelRow="2"/>
  <cols>
    <col min="1" max="11" width="8.8515625" style="0" customWidth="1"/>
    <col min="12" max="12" width="32.28125" style="0" customWidth="1"/>
    <col min="13" max="13" width="94.7109375" style="0" customWidth="1"/>
    <col min="14" max="16384" width="8.8515625" style="0" customWidth="1"/>
  </cols>
  <sheetData>
    <row r="1" spans="1:23" ht="12.75">
      <c r="A1" t="s">
        <v>8</v>
      </c>
      <c r="G1" s="3"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0" ht="89.25">
      <c r="A2" s="2" t="s">
        <v>7</v>
      </c>
      <c r="B2" s="2" t="s">
        <v>9</v>
      </c>
      <c r="C2" s="2" t="s">
        <v>14</v>
      </c>
      <c r="D2" s="2" t="s">
        <v>32</v>
      </c>
      <c r="E2" s="2" t="s">
        <v>43</v>
      </c>
      <c r="F2" s="2" t="s">
        <v>12</v>
      </c>
      <c r="G2" s="37" t="s">
        <v>37</v>
      </c>
      <c r="H2" s="2" t="s">
        <v>11</v>
      </c>
      <c r="I2" s="19" t="s">
        <v>16</v>
      </c>
      <c r="J2" s="2" t="s">
        <v>13</v>
      </c>
      <c r="K2" s="2" t="s">
        <v>15</v>
      </c>
      <c r="L2" s="20" t="s">
        <v>17</v>
      </c>
      <c r="M2" s="2" t="s">
        <v>18</v>
      </c>
      <c r="N2" s="30"/>
      <c r="O2" s="7"/>
      <c r="P2" s="7"/>
      <c r="Q2" s="7"/>
      <c r="R2" s="7"/>
      <c r="S2" s="7"/>
      <c r="T2" s="7"/>
    </row>
    <row r="3" spans="1:20" ht="12.75" outlineLevel="2">
      <c r="A3" s="3">
        <v>1</v>
      </c>
      <c r="B3" s="3">
        <v>1</v>
      </c>
      <c r="C3" s="3">
        <v>0.65</v>
      </c>
      <c r="D3" s="3"/>
      <c r="E3" s="3"/>
      <c r="F3" s="3">
        <v>2</v>
      </c>
      <c r="G3" s="3">
        <v>2.6546435500000003</v>
      </c>
      <c r="H3" s="3">
        <v>1.5</v>
      </c>
      <c r="I3" s="3">
        <v>80</v>
      </c>
      <c r="J3" s="3">
        <v>2</v>
      </c>
      <c r="K3" s="3">
        <v>1</v>
      </c>
      <c r="L3" s="3"/>
      <c r="M3" s="3"/>
      <c r="N3" s="7"/>
      <c r="O3" s="7"/>
      <c r="P3" s="7"/>
      <c r="Q3" s="7"/>
      <c r="R3" s="7"/>
      <c r="S3" s="7"/>
      <c r="T3" s="7"/>
    </row>
    <row r="4" spans="1:20" ht="12.75" outlineLevel="2">
      <c r="A4" s="3">
        <v>1</v>
      </c>
      <c r="B4" s="3">
        <f>B3+1</f>
        <v>2</v>
      </c>
      <c r="C4" s="3">
        <v>0.21</v>
      </c>
      <c r="D4" s="3"/>
      <c r="E4" s="3"/>
      <c r="F4" s="3">
        <v>3.4</v>
      </c>
      <c r="G4" s="3">
        <v>0.47105000459999985</v>
      </c>
      <c r="H4" s="3">
        <v>2</v>
      </c>
      <c r="I4" s="3">
        <v>0</v>
      </c>
      <c r="J4" s="3">
        <v>2</v>
      </c>
      <c r="K4" s="3">
        <v>0</v>
      </c>
      <c r="L4" s="3"/>
      <c r="M4" s="3"/>
      <c r="N4" s="7"/>
      <c r="O4" s="7"/>
      <c r="P4" s="7"/>
      <c r="Q4" s="7"/>
      <c r="R4" s="7"/>
      <c r="S4" s="7"/>
      <c r="T4" s="7"/>
    </row>
    <row r="5" spans="1:20" ht="12.75" outlineLevel="1">
      <c r="A5" s="47" t="s">
        <v>112</v>
      </c>
      <c r="B5" s="3"/>
      <c r="C5" s="3"/>
      <c r="D5" s="3"/>
      <c r="E5" s="3"/>
      <c r="F5" s="3"/>
      <c r="G5" s="3">
        <v>3.1256935546</v>
      </c>
      <c r="H5" s="3"/>
      <c r="I5" s="3"/>
      <c r="J5" s="3"/>
      <c r="K5" s="3"/>
      <c r="L5" s="3"/>
      <c r="M5" s="3"/>
      <c r="N5" s="7"/>
      <c r="O5" s="7"/>
      <c r="P5" s="7"/>
      <c r="Q5" s="7"/>
      <c r="R5" s="7"/>
      <c r="S5" s="7"/>
      <c r="T5" s="7"/>
    </row>
    <row r="6" spans="1:20" ht="12.75" outlineLevel="2">
      <c r="A6" s="3">
        <v>2</v>
      </c>
      <c r="B6" s="3">
        <f>B4+1</f>
        <v>3</v>
      </c>
      <c r="C6" s="3">
        <v>0.2</v>
      </c>
      <c r="D6" s="3"/>
      <c r="E6" s="3"/>
      <c r="F6" s="3">
        <v>2</v>
      </c>
      <c r="G6" s="3">
        <v>0.25132720000000003</v>
      </c>
      <c r="H6" s="3">
        <v>2</v>
      </c>
      <c r="I6" s="3">
        <v>10</v>
      </c>
      <c r="J6" s="3">
        <v>2</v>
      </c>
      <c r="K6" s="3">
        <v>0</v>
      </c>
      <c r="L6" s="3"/>
      <c r="M6" s="3"/>
      <c r="N6" s="7"/>
      <c r="O6" s="7"/>
      <c r="P6" s="7"/>
      <c r="Q6" s="7"/>
      <c r="R6" s="7"/>
      <c r="S6" s="7"/>
      <c r="T6" s="7"/>
    </row>
    <row r="7" spans="1:20" ht="12.75" outlineLevel="2">
      <c r="A7" s="3">
        <v>2</v>
      </c>
      <c r="B7" s="3">
        <f aca="true" t="shared" si="0" ref="B7:B62">B6+1</f>
        <v>4</v>
      </c>
      <c r="C7" s="3">
        <v>0.95</v>
      </c>
      <c r="D7" s="3"/>
      <c r="E7" s="3"/>
      <c r="F7" s="3">
        <v>7.7</v>
      </c>
      <c r="G7" s="3">
        <v>21.8316943075</v>
      </c>
      <c r="H7" s="3">
        <v>5</v>
      </c>
      <c r="I7" s="3">
        <v>0</v>
      </c>
      <c r="J7" s="3">
        <v>2</v>
      </c>
      <c r="K7" s="3" t="s">
        <v>65</v>
      </c>
      <c r="L7" s="3"/>
      <c r="M7" s="3"/>
      <c r="N7" s="7"/>
      <c r="O7" s="7"/>
      <c r="P7" s="7"/>
      <c r="Q7" s="7"/>
      <c r="R7" s="7"/>
      <c r="S7" s="7"/>
      <c r="T7" s="7"/>
    </row>
    <row r="8" spans="1:20" ht="12.75" outlineLevel="2">
      <c r="A8" s="3">
        <v>2</v>
      </c>
      <c r="B8" s="3">
        <f t="shared" si="0"/>
        <v>5</v>
      </c>
      <c r="C8" s="3">
        <v>0.55</v>
      </c>
      <c r="D8" s="3"/>
      <c r="E8" s="3"/>
      <c r="F8" s="3">
        <v>4.2</v>
      </c>
      <c r="G8" s="3">
        <v>3.9913900950000003</v>
      </c>
      <c r="H8" s="3">
        <v>0.5</v>
      </c>
      <c r="I8" s="3">
        <v>0</v>
      </c>
      <c r="J8" s="3">
        <v>2</v>
      </c>
      <c r="K8" s="3">
        <v>4</v>
      </c>
      <c r="L8" s="3"/>
      <c r="M8" s="3"/>
      <c r="N8" s="7"/>
      <c r="O8" s="7"/>
      <c r="P8" s="7"/>
      <c r="Q8" s="7"/>
      <c r="R8" s="7"/>
      <c r="S8" s="7"/>
      <c r="T8" s="7"/>
    </row>
    <row r="9" spans="1:20" ht="12.75" outlineLevel="2">
      <c r="A9" s="3">
        <v>2</v>
      </c>
      <c r="B9" s="3">
        <f t="shared" si="0"/>
        <v>6</v>
      </c>
      <c r="C9" s="3">
        <v>0.4</v>
      </c>
      <c r="D9" s="3"/>
      <c r="E9" s="3"/>
      <c r="F9" s="3">
        <v>2.4</v>
      </c>
      <c r="G9" s="3">
        <v>1.20637056</v>
      </c>
      <c r="H9" s="3">
        <v>2.4</v>
      </c>
      <c r="I9" s="3">
        <v>90</v>
      </c>
      <c r="J9" s="3">
        <v>2</v>
      </c>
      <c r="K9" s="3">
        <v>5</v>
      </c>
      <c r="L9" s="3"/>
      <c r="M9" s="3"/>
      <c r="N9" s="7"/>
      <c r="O9" s="7"/>
      <c r="P9" s="7"/>
      <c r="Q9" s="7"/>
      <c r="R9" s="7"/>
      <c r="S9" s="7"/>
      <c r="T9" s="7"/>
    </row>
    <row r="10" spans="1:20" ht="12.75" outlineLevel="2">
      <c r="A10" s="3">
        <v>2</v>
      </c>
      <c r="B10" s="3">
        <f t="shared" si="0"/>
        <v>7</v>
      </c>
      <c r="C10" s="3"/>
      <c r="D10" s="3">
        <f>0.5*0.25</f>
        <v>0.125</v>
      </c>
      <c r="E10" s="3"/>
      <c r="F10" s="3">
        <v>3</v>
      </c>
      <c r="G10" s="3">
        <v>0</v>
      </c>
      <c r="H10" s="3">
        <v>0</v>
      </c>
      <c r="I10" s="3">
        <v>90</v>
      </c>
      <c r="J10" s="3">
        <v>2</v>
      </c>
      <c r="K10" s="3">
        <v>0</v>
      </c>
      <c r="L10" s="3" t="s">
        <v>70</v>
      </c>
      <c r="M10" s="3" t="s">
        <v>71</v>
      </c>
      <c r="N10" s="7"/>
      <c r="O10" s="7"/>
      <c r="P10" s="7"/>
      <c r="Q10" s="7"/>
      <c r="R10" s="7"/>
      <c r="S10" s="7"/>
      <c r="T10" s="7"/>
    </row>
    <row r="11" spans="1:20" ht="12.75" outlineLevel="2">
      <c r="A11" s="3">
        <v>2</v>
      </c>
      <c r="B11" s="3">
        <f t="shared" si="0"/>
        <v>8</v>
      </c>
      <c r="C11" s="3">
        <v>0.4</v>
      </c>
      <c r="D11" s="3"/>
      <c r="E11" s="3"/>
      <c r="F11" s="3">
        <v>2</v>
      </c>
      <c r="G11" s="3">
        <v>1.0053088000000001</v>
      </c>
      <c r="H11" s="3">
        <v>2</v>
      </c>
      <c r="I11" s="3">
        <v>80</v>
      </c>
      <c r="J11" s="3">
        <v>3</v>
      </c>
      <c r="K11" s="3">
        <v>4</v>
      </c>
      <c r="L11" s="3"/>
      <c r="M11" s="3"/>
      <c r="N11" s="7"/>
      <c r="O11" s="7"/>
      <c r="P11" s="7"/>
      <c r="Q11" s="7"/>
      <c r="R11" s="7"/>
      <c r="S11" s="7"/>
      <c r="T11" s="7"/>
    </row>
    <row r="12" spans="1:20" ht="12.75" outlineLevel="1">
      <c r="A12" s="48" t="s">
        <v>113</v>
      </c>
      <c r="B12" s="3"/>
      <c r="C12" s="3"/>
      <c r="D12" s="3"/>
      <c r="E12" s="3"/>
      <c r="F12" s="3"/>
      <c r="G12" s="3">
        <v>28.2860909625</v>
      </c>
      <c r="H12" s="3"/>
      <c r="I12" s="3"/>
      <c r="J12" s="3"/>
      <c r="K12" s="3"/>
      <c r="L12" s="3"/>
      <c r="M12" s="3"/>
      <c r="N12" s="7"/>
      <c r="O12" s="7"/>
      <c r="P12" s="7"/>
      <c r="Q12" s="7"/>
      <c r="R12" s="7"/>
      <c r="S12" s="7"/>
      <c r="T12" s="7"/>
    </row>
    <row r="13" spans="1:20" ht="12.75" outlineLevel="2">
      <c r="A13" s="3">
        <v>3</v>
      </c>
      <c r="B13" s="3">
        <f>B11+1</f>
        <v>9</v>
      </c>
      <c r="C13" s="3">
        <v>1.3</v>
      </c>
      <c r="D13" s="3"/>
      <c r="E13" s="3" t="s">
        <v>61</v>
      </c>
      <c r="F13" s="3">
        <v>6</v>
      </c>
      <c r="G13" s="3">
        <v>31.855722600000004</v>
      </c>
      <c r="H13" s="3">
        <v>1</v>
      </c>
      <c r="I13" s="3">
        <v>90</v>
      </c>
      <c r="J13" s="3">
        <v>2</v>
      </c>
      <c r="K13" s="3">
        <v>6</v>
      </c>
      <c r="L13" s="3"/>
      <c r="M13" s="3" t="s">
        <v>72</v>
      </c>
      <c r="N13" s="7"/>
      <c r="O13" s="7"/>
      <c r="P13" s="7"/>
      <c r="Q13" s="7"/>
      <c r="R13" s="7"/>
      <c r="S13" s="7"/>
      <c r="T13" s="7"/>
    </row>
    <row r="14" spans="1:20" ht="12.75" outlineLevel="2">
      <c r="A14" s="3">
        <v>3</v>
      </c>
      <c r="B14" s="3">
        <f t="shared" si="0"/>
        <v>10</v>
      </c>
      <c r="C14" s="3">
        <v>1.2</v>
      </c>
      <c r="D14" s="3"/>
      <c r="E14" s="3" t="s">
        <v>61</v>
      </c>
      <c r="F14" s="3">
        <v>3</v>
      </c>
      <c r="G14" s="3">
        <v>13.571668799999998</v>
      </c>
      <c r="H14" s="3">
        <v>0</v>
      </c>
      <c r="I14" s="3">
        <v>90</v>
      </c>
      <c r="J14" s="3">
        <v>2</v>
      </c>
      <c r="K14" s="3">
        <v>0</v>
      </c>
      <c r="L14" s="3"/>
      <c r="M14" s="3"/>
      <c r="N14" s="7"/>
      <c r="O14" s="7"/>
      <c r="P14" s="7"/>
      <c r="Q14" s="7"/>
      <c r="R14" s="7"/>
      <c r="S14" s="7"/>
      <c r="T14" s="7"/>
    </row>
    <row r="15" spans="1:20" ht="12.75" outlineLevel="2">
      <c r="A15" s="3">
        <v>3</v>
      </c>
      <c r="B15" s="3">
        <f t="shared" si="0"/>
        <v>11</v>
      </c>
      <c r="C15" s="3">
        <v>0.44</v>
      </c>
      <c r="D15" s="3"/>
      <c r="E15" s="3"/>
      <c r="F15" s="3">
        <v>6</v>
      </c>
      <c r="G15" s="3">
        <v>3.6492709439999995</v>
      </c>
      <c r="H15" s="3">
        <v>0</v>
      </c>
      <c r="I15" s="3">
        <v>90</v>
      </c>
      <c r="J15" s="3">
        <v>2</v>
      </c>
      <c r="K15" s="3">
        <v>0</v>
      </c>
      <c r="L15" s="3"/>
      <c r="M15" s="3"/>
      <c r="N15" s="7"/>
      <c r="O15" s="7"/>
      <c r="P15" s="7"/>
      <c r="Q15" s="7"/>
      <c r="R15" s="7"/>
      <c r="S15" s="7"/>
      <c r="T15" s="7"/>
    </row>
    <row r="16" spans="1:20" ht="12.75" outlineLevel="2">
      <c r="A16" s="3">
        <v>3</v>
      </c>
      <c r="B16" s="3">
        <f t="shared" si="0"/>
        <v>12</v>
      </c>
      <c r="C16" s="3">
        <v>0.2</v>
      </c>
      <c r="D16" s="3"/>
      <c r="E16" s="3"/>
      <c r="F16" s="3">
        <v>2</v>
      </c>
      <c r="G16" s="3">
        <v>0.25132720000000003</v>
      </c>
      <c r="H16" s="3">
        <v>0.1</v>
      </c>
      <c r="I16" s="3">
        <v>0</v>
      </c>
      <c r="J16" s="3">
        <v>2</v>
      </c>
      <c r="K16" s="3">
        <v>0</v>
      </c>
      <c r="L16" s="3"/>
      <c r="M16" s="3" t="s">
        <v>73</v>
      </c>
      <c r="N16" s="7"/>
      <c r="O16" s="7"/>
      <c r="P16" s="7"/>
      <c r="Q16" s="7"/>
      <c r="R16" s="7"/>
      <c r="S16" s="7"/>
      <c r="T16" s="7"/>
    </row>
    <row r="17" spans="1:20" ht="12.75" outlineLevel="2">
      <c r="A17" s="3">
        <v>3</v>
      </c>
      <c r="B17" s="3">
        <f t="shared" si="0"/>
        <v>13</v>
      </c>
      <c r="C17" s="3">
        <v>0.5</v>
      </c>
      <c r="D17" s="3"/>
      <c r="E17" s="3"/>
      <c r="F17" s="3">
        <v>7.4</v>
      </c>
      <c r="G17" s="3">
        <v>5.8119415</v>
      </c>
      <c r="H17" s="3">
        <v>3</v>
      </c>
      <c r="I17" s="3">
        <v>45</v>
      </c>
      <c r="J17" s="3">
        <v>2</v>
      </c>
      <c r="K17" s="3">
        <v>8</v>
      </c>
      <c r="L17" s="3"/>
      <c r="M17" s="3" t="s">
        <v>73</v>
      </c>
      <c r="N17" s="7"/>
      <c r="O17" s="7"/>
      <c r="P17" s="7"/>
      <c r="Q17" s="7"/>
      <c r="R17" s="7"/>
      <c r="S17" s="7"/>
      <c r="T17" s="7"/>
    </row>
    <row r="18" spans="1:20" ht="12.75" outlineLevel="2">
      <c r="A18" s="3">
        <v>3</v>
      </c>
      <c r="B18" s="3">
        <f t="shared" si="0"/>
        <v>14</v>
      </c>
      <c r="C18" s="3">
        <v>0.3</v>
      </c>
      <c r="D18" s="3"/>
      <c r="E18" s="3"/>
      <c r="F18" s="3">
        <v>3</v>
      </c>
      <c r="G18" s="3">
        <v>0.8482292999999999</v>
      </c>
      <c r="H18" s="3">
        <v>0.1</v>
      </c>
      <c r="I18" s="3" t="s">
        <v>62</v>
      </c>
      <c r="J18" s="3">
        <v>2</v>
      </c>
      <c r="K18" s="3">
        <v>0</v>
      </c>
      <c r="L18" s="3"/>
      <c r="M18" s="3"/>
      <c r="N18" s="7"/>
      <c r="O18" s="7"/>
      <c r="P18" s="7"/>
      <c r="Q18" s="7"/>
      <c r="R18" s="7"/>
      <c r="S18" s="7"/>
      <c r="T18" s="7"/>
    </row>
    <row r="19" spans="1:20" ht="12.75" outlineLevel="2">
      <c r="A19" s="3">
        <v>3</v>
      </c>
      <c r="B19" s="3">
        <f t="shared" si="0"/>
        <v>15</v>
      </c>
      <c r="C19" s="3">
        <v>0.35</v>
      </c>
      <c r="D19" s="3"/>
      <c r="E19" s="3"/>
      <c r="F19" s="3">
        <v>2.8</v>
      </c>
      <c r="G19" s="3">
        <v>1.0775653699999996</v>
      </c>
      <c r="H19" s="3">
        <v>0.1</v>
      </c>
      <c r="I19" s="3" t="s">
        <v>62</v>
      </c>
      <c r="J19" s="3">
        <v>3</v>
      </c>
      <c r="K19" s="3">
        <v>0</v>
      </c>
      <c r="L19" s="3"/>
      <c r="M19" s="3"/>
      <c r="N19" s="7"/>
      <c r="O19" s="7"/>
      <c r="P19" s="7"/>
      <c r="Q19" s="7"/>
      <c r="R19" s="7"/>
      <c r="S19" s="7"/>
      <c r="T19" s="7"/>
    </row>
    <row r="20" spans="1:20" ht="12.75" outlineLevel="1">
      <c r="A20" s="48" t="s">
        <v>114</v>
      </c>
      <c r="B20" s="3"/>
      <c r="C20" s="3"/>
      <c r="D20" s="3"/>
      <c r="E20" s="3"/>
      <c r="F20" s="3"/>
      <c r="G20" s="3">
        <v>57.06572571400001</v>
      </c>
      <c r="H20" s="3"/>
      <c r="I20" s="3"/>
      <c r="J20" s="3"/>
      <c r="K20" s="3"/>
      <c r="L20" s="3"/>
      <c r="M20" s="3"/>
      <c r="N20" s="7"/>
      <c r="O20" s="7"/>
      <c r="P20" s="7"/>
      <c r="Q20" s="7"/>
      <c r="R20" s="7"/>
      <c r="S20" s="7"/>
      <c r="T20" s="7"/>
    </row>
    <row r="21" spans="1:20" ht="12.75" outlineLevel="2">
      <c r="A21" s="3">
        <v>4</v>
      </c>
      <c r="B21" s="3">
        <f>B19+1</f>
        <v>16</v>
      </c>
      <c r="C21" s="3">
        <v>0.9</v>
      </c>
      <c r="D21" s="3"/>
      <c r="E21" s="3" t="s">
        <v>61</v>
      </c>
      <c r="F21" s="3">
        <v>5.5</v>
      </c>
      <c r="G21" s="3">
        <v>13.99578345</v>
      </c>
      <c r="H21" s="3">
        <v>0.8</v>
      </c>
      <c r="I21" s="3">
        <v>80</v>
      </c>
      <c r="J21" s="3">
        <v>2</v>
      </c>
      <c r="K21" s="3">
        <v>9</v>
      </c>
      <c r="L21" s="3"/>
      <c r="M21" s="3" t="s">
        <v>74</v>
      </c>
      <c r="N21" s="7"/>
      <c r="O21" s="7"/>
      <c r="P21" s="7"/>
      <c r="Q21" s="7"/>
      <c r="R21" s="7"/>
      <c r="S21" s="7"/>
      <c r="T21" s="7"/>
    </row>
    <row r="22" spans="1:20" ht="12.75" outlineLevel="2">
      <c r="A22" s="3">
        <v>4</v>
      </c>
      <c r="B22" s="3">
        <f t="shared" si="0"/>
        <v>17</v>
      </c>
      <c r="C22" s="3">
        <v>0.45</v>
      </c>
      <c r="D22" s="3"/>
      <c r="E22" s="3"/>
      <c r="F22" s="3">
        <v>2.5</v>
      </c>
      <c r="G22" s="3">
        <v>1.5904299375</v>
      </c>
      <c r="H22" s="3">
        <v>2.5</v>
      </c>
      <c r="I22" s="3">
        <v>45</v>
      </c>
      <c r="J22" s="3">
        <v>2</v>
      </c>
      <c r="K22" s="3">
        <v>9</v>
      </c>
      <c r="L22" s="3"/>
      <c r="M22" s="3"/>
      <c r="N22" s="7"/>
      <c r="O22" s="7"/>
      <c r="P22" s="7"/>
      <c r="Q22" s="7"/>
      <c r="R22" s="7"/>
      <c r="S22" s="7"/>
      <c r="T22" s="7"/>
    </row>
    <row r="23" spans="1:20" ht="12.75" outlineLevel="2">
      <c r="A23" s="3">
        <v>4</v>
      </c>
      <c r="B23" s="3">
        <f t="shared" si="0"/>
        <v>18</v>
      </c>
      <c r="C23" s="3">
        <v>0.36</v>
      </c>
      <c r="D23" s="3"/>
      <c r="E23" s="3"/>
      <c r="F23" s="3">
        <v>2.4</v>
      </c>
      <c r="G23" s="3">
        <v>0.9771601535999999</v>
      </c>
      <c r="H23" s="3">
        <v>0.4</v>
      </c>
      <c r="I23" s="3">
        <v>10</v>
      </c>
      <c r="J23" s="3">
        <v>3</v>
      </c>
      <c r="K23" s="3">
        <v>0</v>
      </c>
      <c r="L23" s="3"/>
      <c r="M23" s="3"/>
      <c r="N23" s="7"/>
      <c r="O23" s="7"/>
      <c r="P23" s="7"/>
      <c r="Q23" s="7"/>
      <c r="R23" s="7"/>
      <c r="S23" s="7"/>
      <c r="T23" s="7"/>
    </row>
    <row r="24" spans="1:20" ht="12.75" outlineLevel="2">
      <c r="A24" s="3">
        <v>4</v>
      </c>
      <c r="B24" s="3">
        <f t="shared" si="0"/>
        <v>19</v>
      </c>
      <c r="C24" s="3">
        <v>0.2</v>
      </c>
      <c r="D24" s="3"/>
      <c r="E24" s="3"/>
      <c r="F24" s="3">
        <v>6</v>
      </c>
      <c r="G24" s="3">
        <v>0.7539816000000001</v>
      </c>
      <c r="H24" s="3">
        <v>0.1</v>
      </c>
      <c r="I24" s="3">
        <v>80</v>
      </c>
      <c r="J24" s="3">
        <v>2</v>
      </c>
      <c r="K24" s="3">
        <v>0</v>
      </c>
      <c r="L24" s="3"/>
      <c r="M24" s="3"/>
      <c r="N24" s="7"/>
      <c r="O24" s="7"/>
      <c r="P24" s="7"/>
      <c r="Q24" s="7"/>
      <c r="R24" s="7"/>
      <c r="S24" s="7"/>
      <c r="T24" s="7"/>
    </row>
    <row r="25" spans="1:20" ht="12.75" outlineLevel="2">
      <c r="A25" s="3">
        <v>4</v>
      </c>
      <c r="B25" s="3">
        <f t="shared" si="0"/>
        <v>20</v>
      </c>
      <c r="C25" s="3">
        <v>0.28</v>
      </c>
      <c r="D25" s="3"/>
      <c r="E25" s="3"/>
      <c r="F25" s="3">
        <v>3.1</v>
      </c>
      <c r="G25" s="3">
        <v>0.7635320336000001</v>
      </c>
      <c r="H25" s="3">
        <v>0.1</v>
      </c>
      <c r="I25" s="3">
        <v>90</v>
      </c>
      <c r="J25" s="3">
        <v>2</v>
      </c>
      <c r="K25" s="3">
        <v>0</v>
      </c>
      <c r="L25" s="3"/>
      <c r="M25" s="3"/>
      <c r="N25" s="7"/>
      <c r="O25" s="7"/>
      <c r="P25" s="7"/>
      <c r="Q25" s="7"/>
      <c r="R25" s="7"/>
      <c r="S25" s="7"/>
      <c r="T25" s="7"/>
    </row>
    <row r="26" spans="1:20" ht="12.75" outlineLevel="2">
      <c r="A26" s="3">
        <v>4</v>
      </c>
      <c r="B26" s="3">
        <f t="shared" si="0"/>
        <v>21</v>
      </c>
      <c r="C26" s="3">
        <v>0.6</v>
      </c>
      <c r="D26" s="3"/>
      <c r="E26" s="3"/>
      <c r="F26" s="3">
        <v>5.1</v>
      </c>
      <c r="G26" s="3">
        <v>5.767959239999999</v>
      </c>
      <c r="H26" s="3">
        <v>0</v>
      </c>
      <c r="I26" s="3">
        <v>45</v>
      </c>
      <c r="J26" s="3">
        <v>2</v>
      </c>
      <c r="K26" s="3">
        <v>0</v>
      </c>
      <c r="L26" s="3"/>
      <c r="M26" s="3"/>
      <c r="N26" s="7"/>
      <c r="O26" s="7"/>
      <c r="P26" s="7"/>
      <c r="Q26" s="7"/>
      <c r="R26" s="7"/>
      <c r="S26" s="7"/>
      <c r="T26" s="7"/>
    </row>
    <row r="27" spans="1:20" ht="12.75" outlineLevel="2">
      <c r="A27" s="3">
        <v>4</v>
      </c>
      <c r="B27" s="3">
        <f t="shared" si="0"/>
        <v>22</v>
      </c>
      <c r="C27" s="3">
        <v>0.45</v>
      </c>
      <c r="D27" s="3"/>
      <c r="E27" s="3"/>
      <c r="F27" s="3">
        <v>4.8</v>
      </c>
      <c r="G27" s="3">
        <v>3.05362548</v>
      </c>
      <c r="H27" s="3">
        <v>0</v>
      </c>
      <c r="I27" s="3" t="s">
        <v>63</v>
      </c>
      <c r="J27" s="3">
        <v>2</v>
      </c>
      <c r="K27" s="3" t="s">
        <v>66</v>
      </c>
      <c r="L27" s="3"/>
      <c r="M27" s="3"/>
      <c r="N27" s="7"/>
      <c r="O27" s="7"/>
      <c r="P27" s="7"/>
      <c r="Q27" s="7"/>
      <c r="R27" s="7"/>
      <c r="S27" s="7"/>
      <c r="T27" s="7"/>
    </row>
    <row r="28" spans="1:20" ht="12.75" outlineLevel="2">
      <c r="A28" s="3">
        <v>4</v>
      </c>
      <c r="B28" s="3">
        <f t="shared" si="0"/>
        <v>23</v>
      </c>
      <c r="C28" s="3">
        <v>0.5</v>
      </c>
      <c r="D28" s="3"/>
      <c r="E28" s="3"/>
      <c r="F28" s="3">
        <v>2.3</v>
      </c>
      <c r="G28" s="3">
        <v>1.8064142499999998</v>
      </c>
      <c r="H28" s="3">
        <v>0</v>
      </c>
      <c r="I28" s="3" t="s">
        <v>63</v>
      </c>
      <c r="J28" s="3">
        <v>3</v>
      </c>
      <c r="K28" s="3">
        <v>0</v>
      </c>
      <c r="L28" s="3"/>
      <c r="M28" s="3"/>
      <c r="N28" s="7"/>
      <c r="O28" s="7"/>
      <c r="P28" s="7"/>
      <c r="Q28" s="7"/>
      <c r="R28" s="7"/>
      <c r="S28" s="7"/>
      <c r="T28" s="7"/>
    </row>
    <row r="29" spans="1:20" ht="12.75" outlineLevel="1">
      <c r="A29" s="48" t="s">
        <v>115</v>
      </c>
      <c r="B29" s="3"/>
      <c r="C29" s="3"/>
      <c r="D29" s="3"/>
      <c r="E29" s="3"/>
      <c r="F29" s="3"/>
      <c r="G29" s="3">
        <v>28.7088861447</v>
      </c>
      <c r="H29" s="3"/>
      <c r="I29" s="3"/>
      <c r="J29" s="3"/>
      <c r="K29" s="3"/>
      <c r="L29" s="3"/>
      <c r="M29" s="3"/>
      <c r="N29" s="7"/>
      <c r="O29" s="7"/>
      <c r="P29" s="7"/>
      <c r="Q29" s="7"/>
      <c r="R29" s="7"/>
      <c r="S29" s="7"/>
      <c r="T29" s="7"/>
    </row>
    <row r="30" spans="1:20" ht="12.75" outlineLevel="2">
      <c r="A30" s="3">
        <v>5</v>
      </c>
      <c r="B30" s="3">
        <f>B28+1</f>
        <v>24</v>
      </c>
      <c r="C30" s="3">
        <v>0.45</v>
      </c>
      <c r="D30" s="3"/>
      <c r="E30" s="3"/>
      <c r="F30" s="3">
        <v>2.6</v>
      </c>
      <c r="G30" s="3">
        <v>1.6540471350000001</v>
      </c>
      <c r="H30" s="3">
        <v>0.4</v>
      </c>
      <c r="I30" s="3">
        <v>45</v>
      </c>
      <c r="J30" s="3">
        <v>3</v>
      </c>
      <c r="K30" s="3">
        <v>10</v>
      </c>
      <c r="L30" s="3"/>
      <c r="M30" s="3"/>
      <c r="N30" s="7"/>
      <c r="O30" s="7"/>
      <c r="P30" s="7"/>
      <c r="Q30" s="7"/>
      <c r="R30" s="7"/>
      <c r="S30" s="7"/>
      <c r="T30" s="7"/>
    </row>
    <row r="31" spans="1:20" ht="12.75" outlineLevel="2">
      <c r="A31" s="3">
        <v>5</v>
      </c>
      <c r="B31" s="3">
        <f t="shared" si="0"/>
        <v>25</v>
      </c>
      <c r="C31" s="3">
        <v>0.2</v>
      </c>
      <c r="D31" s="3"/>
      <c r="E31" s="3"/>
      <c r="F31" s="3">
        <v>2</v>
      </c>
      <c r="G31" s="3">
        <v>0.25132720000000003</v>
      </c>
      <c r="H31" s="3">
        <v>1</v>
      </c>
      <c r="I31" s="3">
        <v>80</v>
      </c>
      <c r="J31" s="3">
        <v>2</v>
      </c>
      <c r="K31" s="3">
        <v>10</v>
      </c>
      <c r="L31" s="3"/>
      <c r="M31" s="3"/>
      <c r="N31" s="7"/>
      <c r="O31" s="7"/>
      <c r="P31" s="7"/>
      <c r="Q31" s="7"/>
      <c r="R31" s="7"/>
      <c r="S31" s="7"/>
      <c r="T31" s="7"/>
    </row>
    <row r="32" spans="1:20" ht="12.75" outlineLevel="2">
      <c r="A32" s="3">
        <v>5</v>
      </c>
      <c r="B32" s="3">
        <f t="shared" si="0"/>
        <v>26</v>
      </c>
      <c r="C32" s="3">
        <v>0.35</v>
      </c>
      <c r="D32" s="3"/>
      <c r="E32" s="3"/>
      <c r="F32" s="3">
        <v>2</v>
      </c>
      <c r="G32" s="3">
        <v>0.7696895499999998</v>
      </c>
      <c r="H32" s="3">
        <v>0.4</v>
      </c>
      <c r="I32" s="3">
        <v>0</v>
      </c>
      <c r="J32" s="3">
        <v>3</v>
      </c>
      <c r="K32" s="3">
        <v>10</v>
      </c>
      <c r="L32" s="3"/>
      <c r="M32" s="31"/>
      <c r="N32" s="7"/>
      <c r="O32" s="7"/>
      <c r="P32" s="7"/>
      <c r="Q32" s="7"/>
      <c r="R32" s="7"/>
      <c r="S32" s="7"/>
      <c r="T32" s="7"/>
    </row>
    <row r="33" spans="1:20" ht="12.75" outlineLevel="2">
      <c r="A33" s="3">
        <v>5</v>
      </c>
      <c r="B33" s="3">
        <f t="shared" si="0"/>
        <v>27</v>
      </c>
      <c r="C33" s="3"/>
      <c r="D33" s="3">
        <f>0.2*0.7</f>
        <v>0.13999999999999999</v>
      </c>
      <c r="E33" s="3"/>
      <c r="F33" s="3">
        <v>3.8</v>
      </c>
      <c r="G33" s="3">
        <v>0</v>
      </c>
      <c r="H33" s="3">
        <v>0.5</v>
      </c>
      <c r="I33" s="3">
        <v>90</v>
      </c>
      <c r="J33" s="3">
        <v>3</v>
      </c>
      <c r="K33" s="3">
        <v>11</v>
      </c>
      <c r="L33" s="3"/>
      <c r="M33" s="3"/>
      <c r="N33" s="7"/>
      <c r="O33" s="7"/>
      <c r="P33" s="7"/>
      <c r="Q33" s="7"/>
      <c r="R33" s="7"/>
      <c r="S33" s="7"/>
      <c r="T33" s="7"/>
    </row>
    <row r="34" spans="1:20" ht="12.75" outlineLevel="2">
      <c r="A34" s="3">
        <v>5</v>
      </c>
      <c r="B34" s="3">
        <f t="shared" si="0"/>
        <v>28</v>
      </c>
      <c r="C34" s="3">
        <v>0.25</v>
      </c>
      <c r="D34" s="3"/>
      <c r="E34" s="3"/>
      <c r="F34" s="3">
        <v>2.2</v>
      </c>
      <c r="G34" s="3">
        <v>0.431968625</v>
      </c>
      <c r="H34" s="3">
        <v>0</v>
      </c>
      <c r="I34" s="3" t="s">
        <v>64</v>
      </c>
      <c r="J34" s="3">
        <v>3</v>
      </c>
      <c r="K34" s="3">
        <v>0</v>
      </c>
      <c r="L34" s="3"/>
      <c r="M34" s="3"/>
      <c r="N34" s="7"/>
      <c r="O34" s="7"/>
      <c r="P34" s="7"/>
      <c r="Q34" s="7"/>
      <c r="R34" s="7"/>
      <c r="S34" s="7"/>
      <c r="T34" s="7"/>
    </row>
    <row r="35" spans="1:20" ht="12.75" outlineLevel="2">
      <c r="A35" s="3">
        <v>5</v>
      </c>
      <c r="B35" s="3">
        <f t="shared" si="0"/>
        <v>29</v>
      </c>
      <c r="C35" s="3">
        <v>0.25</v>
      </c>
      <c r="D35" s="3"/>
      <c r="E35" s="3"/>
      <c r="F35" s="3">
        <v>4.5</v>
      </c>
      <c r="G35" s="3">
        <v>0.8835721875</v>
      </c>
      <c r="H35" s="3">
        <v>0.2</v>
      </c>
      <c r="I35" s="3" t="s">
        <v>63</v>
      </c>
      <c r="J35" s="3">
        <v>3</v>
      </c>
      <c r="K35" s="3">
        <v>0</v>
      </c>
      <c r="L35" s="3"/>
      <c r="M35" s="3"/>
      <c r="N35" s="7"/>
      <c r="O35" s="7"/>
      <c r="P35" s="7"/>
      <c r="Q35" s="7"/>
      <c r="R35" s="7"/>
      <c r="S35" s="7"/>
      <c r="T35" s="7"/>
    </row>
    <row r="36" spans="1:20" ht="12.75" outlineLevel="2">
      <c r="A36" s="3">
        <v>5</v>
      </c>
      <c r="B36" s="3">
        <f t="shared" si="0"/>
        <v>30</v>
      </c>
      <c r="C36" s="3">
        <v>0.22</v>
      </c>
      <c r="D36" s="3"/>
      <c r="E36" s="3"/>
      <c r="F36" s="3">
        <v>4.2</v>
      </c>
      <c r="G36" s="3">
        <v>0.6386224152</v>
      </c>
      <c r="H36" s="3">
        <v>0</v>
      </c>
      <c r="I36" s="3" t="s">
        <v>63</v>
      </c>
      <c r="J36" s="3">
        <v>3</v>
      </c>
      <c r="K36" s="3">
        <v>0</v>
      </c>
      <c r="L36" s="3"/>
      <c r="M36" s="3"/>
      <c r="N36" s="7"/>
      <c r="O36" s="7"/>
      <c r="P36" s="7"/>
      <c r="Q36" s="7"/>
      <c r="R36" s="7"/>
      <c r="S36" s="7"/>
      <c r="T36" s="7"/>
    </row>
    <row r="37" spans="1:20" ht="12.75" outlineLevel="2">
      <c r="A37" s="3">
        <v>5</v>
      </c>
      <c r="B37" s="3">
        <f t="shared" si="0"/>
        <v>31</v>
      </c>
      <c r="C37" s="3">
        <v>0.21</v>
      </c>
      <c r="D37" s="3"/>
      <c r="E37" s="3"/>
      <c r="F37" s="3">
        <v>2.4</v>
      </c>
      <c r="G37" s="3">
        <v>0.3325058855999999</v>
      </c>
      <c r="H37" s="3">
        <v>2</v>
      </c>
      <c r="I37" s="3" t="s">
        <v>63</v>
      </c>
      <c r="J37" s="3">
        <v>2</v>
      </c>
      <c r="K37" s="3">
        <v>0</v>
      </c>
      <c r="L37" s="3"/>
      <c r="M37" s="3"/>
      <c r="N37" s="7"/>
      <c r="O37" s="7"/>
      <c r="P37" s="7"/>
      <c r="Q37" s="7"/>
      <c r="R37" s="7"/>
      <c r="S37" s="7"/>
      <c r="T37" s="7"/>
    </row>
    <row r="38" spans="1:20" ht="12.75" outlineLevel="2">
      <c r="A38" s="3">
        <v>5</v>
      </c>
      <c r="B38" s="3">
        <f t="shared" si="0"/>
        <v>32</v>
      </c>
      <c r="C38" s="3">
        <v>0.6</v>
      </c>
      <c r="D38" s="3"/>
      <c r="E38" s="3"/>
      <c r="F38" s="3">
        <v>2</v>
      </c>
      <c r="G38" s="3">
        <v>2.2619447999999998</v>
      </c>
      <c r="H38" s="3">
        <v>2</v>
      </c>
      <c r="I38" s="3">
        <v>80</v>
      </c>
      <c r="J38" s="3">
        <v>2</v>
      </c>
      <c r="K38" s="3">
        <v>0</v>
      </c>
      <c r="L38" s="3"/>
      <c r="M38" s="3"/>
      <c r="N38" s="7"/>
      <c r="O38" s="7"/>
      <c r="P38" s="7"/>
      <c r="Q38" s="7"/>
      <c r="R38" s="7"/>
      <c r="S38" s="7"/>
      <c r="T38" s="7"/>
    </row>
    <row r="39" spans="1:20" ht="12.75" outlineLevel="1">
      <c r="A39" s="48" t="s">
        <v>116</v>
      </c>
      <c r="B39" s="3"/>
      <c r="C39" s="3"/>
      <c r="D39" s="3"/>
      <c r="E39" s="3"/>
      <c r="F39" s="3"/>
      <c r="G39" s="3">
        <v>7.223677798300001</v>
      </c>
      <c r="H39" s="3"/>
      <c r="I39" s="3"/>
      <c r="J39" s="3"/>
      <c r="K39" s="3"/>
      <c r="L39" s="3"/>
      <c r="M39" s="3"/>
      <c r="N39" s="7"/>
      <c r="O39" s="7"/>
      <c r="P39" s="7"/>
      <c r="Q39" s="7"/>
      <c r="R39" s="7"/>
      <c r="S39" s="7"/>
      <c r="T39" s="7"/>
    </row>
    <row r="40" spans="1:20" ht="12.75" outlineLevel="2">
      <c r="A40" s="3">
        <v>6</v>
      </c>
      <c r="B40" s="3">
        <f>B38+1</f>
        <v>33</v>
      </c>
      <c r="C40" s="3">
        <v>0.5</v>
      </c>
      <c r="D40" s="3"/>
      <c r="E40" s="3"/>
      <c r="F40" s="3">
        <v>2.2</v>
      </c>
      <c r="G40" s="3">
        <v>1.7278745</v>
      </c>
      <c r="H40" s="3">
        <v>2</v>
      </c>
      <c r="I40" s="3">
        <v>45</v>
      </c>
      <c r="J40" s="3">
        <v>3</v>
      </c>
      <c r="K40" s="3">
        <v>13</v>
      </c>
      <c r="L40" s="3"/>
      <c r="M40" s="3"/>
      <c r="N40" s="7"/>
      <c r="O40" s="7"/>
      <c r="P40" s="7"/>
      <c r="Q40" s="7"/>
      <c r="R40" s="7"/>
      <c r="S40" s="7"/>
      <c r="T40" s="7"/>
    </row>
    <row r="41" spans="1:20" ht="12.75" outlineLevel="2">
      <c r="A41" s="3">
        <v>6</v>
      </c>
      <c r="B41" s="3">
        <f t="shared" si="0"/>
        <v>34</v>
      </c>
      <c r="C41" s="3">
        <v>0.5</v>
      </c>
      <c r="D41" s="3"/>
      <c r="E41" s="3"/>
      <c r="F41" s="3">
        <v>2</v>
      </c>
      <c r="G41" s="3">
        <v>1.570795</v>
      </c>
      <c r="H41" s="3">
        <v>0</v>
      </c>
      <c r="I41" s="3">
        <v>80</v>
      </c>
      <c r="J41" s="3">
        <v>3</v>
      </c>
      <c r="K41" s="3">
        <v>0</v>
      </c>
      <c r="L41" s="3"/>
      <c r="M41" s="3" t="s">
        <v>75</v>
      </c>
      <c r="N41" s="7"/>
      <c r="O41" s="7"/>
      <c r="P41" s="7"/>
      <c r="Q41" s="7"/>
      <c r="R41" s="7"/>
      <c r="S41" s="7"/>
      <c r="T41" s="7"/>
    </row>
    <row r="42" spans="1:20" ht="12.75" outlineLevel="2">
      <c r="A42" s="3">
        <v>6</v>
      </c>
      <c r="B42" s="3">
        <f t="shared" si="0"/>
        <v>35</v>
      </c>
      <c r="C42" s="3">
        <v>0.45</v>
      </c>
      <c r="D42" s="3"/>
      <c r="E42" s="3"/>
      <c r="F42" s="3">
        <v>2.9</v>
      </c>
      <c r="G42" s="3">
        <v>1.8448987275</v>
      </c>
      <c r="H42" s="3">
        <v>0</v>
      </c>
      <c r="I42" s="3" t="s">
        <v>68</v>
      </c>
      <c r="J42" s="3">
        <v>2</v>
      </c>
      <c r="K42" s="3">
        <v>0</v>
      </c>
      <c r="L42" s="3"/>
      <c r="M42" s="3"/>
      <c r="N42" s="7"/>
      <c r="O42" s="7"/>
      <c r="P42" s="7"/>
      <c r="Q42" s="7"/>
      <c r="R42" s="7"/>
      <c r="S42" s="7"/>
      <c r="T42" s="7"/>
    </row>
    <row r="43" spans="1:20" ht="12.75" outlineLevel="2">
      <c r="A43" s="3">
        <v>6</v>
      </c>
      <c r="B43" s="3">
        <f t="shared" si="0"/>
        <v>36</v>
      </c>
      <c r="C43" s="3">
        <v>0.35</v>
      </c>
      <c r="D43" s="3"/>
      <c r="E43" s="3" t="s">
        <v>61</v>
      </c>
      <c r="F43" s="3">
        <v>3.5</v>
      </c>
      <c r="G43" s="3">
        <v>1.3469567124999997</v>
      </c>
      <c r="H43" s="3">
        <v>1</v>
      </c>
      <c r="I43" s="3" t="s">
        <v>62</v>
      </c>
      <c r="J43" s="3">
        <v>3</v>
      </c>
      <c r="K43" s="3">
        <v>0</v>
      </c>
      <c r="L43" s="3"/>
      <c r="M43" s="3"/>
      <c r="N43" s="7"/>
      <c r="O43" s="7"/>
      <c r="P43" s="7"/>
      <c r="Q43" s="7"/>
      <c r="R43" s="7"/>
      <c r="S43" s="7"/>
      <c r="T43" s="7"/>
    </row>
    <row r="44" spans="1:20" ht="12.75" outlineLevel="2">
      <c r="A44" s="3">
        <v>6</v>
      </c>
      <c r="B44" s="3">
        <f t="shared" si="0"/>
        <v>37</v>
      </c>
      <c r="C44" s="3">
        <v>0.2</v>
      </c>
      <c r="D44" s="3"/>
      <c r="E44" s="3" t="s">
        <v>67</v>
      </c>
      <c r="F44" s="3">
        <v>4.5</v>
      </c>
      <c r="G44" s="3">
        <v>0.5654862</v>
      </c>
      <c r="H44" s="3">
        <v>0.4</v>
      </c>
      <c r="I44" s="3">
        <v>90</v>
      </c>
      <c r="J44" s="3">
        <v>2</v>
      </c>
      <c r="K44" s="3">
        <v>0</v>
      </c>
      <c r="L44" s="3" t="s">
        <v>76</v>
      </c>
      <c r="M44" s="3" t="s">
        <v>77</v>
      </c>
      <c r="N44" s="7"/>
      <c r="O44" s="7"/>
      <c r="P44" s="7"/>
      <c r="Q44" s="7"/>
      <c r="R44" s="7"/>
      <c r="S44" s="7"/>
      <c r="T44" s="7"/>
    </row>
    <row r="45" spans="1:21" ht="12.75" outlineLevel="2">
      <c r="A45" s="3">
        <v>6</v>
      </c>
      <c r="B45" s="3">
        <f t="shared" si="0"/>
        <v>38</v>
      </c>
      <c r="C45" s="3">
        <v>0.38</v>
      </c>
      <c r="D45" s="3"/>
      <c r="E45" s="3"/>
      <c r="F45" s="3">
        <v>2.2</v>
      </c>
      <c r="G45" s="3">
        <v>0.9980203112</v>
      </c>
      <c r="H45" s="3">
        <v>2.2</v>
      </c>
      <c r="I45" s="3" t="s">
        <v>63</v>
      </c>
      <c r="J45" s="3">
        <v>2</v>
      </c>
      <c r="K45" s="3">
        <v>14</v>
      </c>
      <c r="L45" s="3"/>
      <c r="M45" s="3"/>
      <c r="N45" s="7"/>
      <c r="O45" s="7"/>
      <c r="P45" s="7"/>
      <c r="Q45" s="7"/>
      <c r="R45" s="7"/>
      <c r="S45" s="7"/>
      <c r="T45" s="7"/>
      <c r="U45" s="7"/>
    </row>
    <row r="46" spans="1:21" ht="12.75" outlineLevel="2">
      <c r="A46" s="3">
        <v>6</v>
      </c>
      <c r="B46" s="3">
        <f t="shared" si="0"/>
        <v>39</v>
      </c>
      <c r="C46" s="3">
        <v>0.5</v>
      </c>
      <c r="D46" s="3"/>
      <c r="E46" s="3"/>
      <c r="F46" s="3">
        <v>2.7</v>
      </c>
      <c r="G46" s="3">
        <v>3.53428875</v>
      </c>
      <c r="H46" s="3">
        <v>0.5</v>
      </c>
      <c r="I46" s="3" t="s">
        <v>63</v>
      </c>
      <c r="J46" s="3">
        <v>3</v>
      </c>
      <c r="K46" s="3">
        <v>14</v>
      </c>
      <c r="L46" s="3"/>
      <c r="M46" s="3"/>
      <c r="N46" s="7"/>
      <c r="O46" s="7"/>
      <c r="P46" s="7"/>
      <c r="Q46" s="7"/>
      <c r="R46" s="7"/>
      <c r="S46" s="7"/>
      <c r="T46" s="7"/>
      <c r="U46" s="7"/>
    </row>
    <row r="47" spans="1:21" ht="12.75" outlineLevel="1">
      <c r="A47" s="48" t="s">
        <v>117</v>
      </c>
      <c r="B47" s="3"/>
      <c r="C47" s="3"/>
      <c r="D47" s="3"/>
      <c r="E47" s="3"/>
      <c r="F47" s="3"/>
      <c r="G47" s="3">
        <v>11.588320201199998</v>
      </c>
      <c r="H47" s="3"/>
      <c r="I47" s="3"/>
      <c r="J47" s="3"/>
      <c r="K47" s="3"/>
      <c r="L47" s="3"/>
      <c r="M47" s="3"/>
      <c r="N47" s="7"/>
      <c r="O47" s="7"/>
      <c r="P47" s="7"/>
      <c r="Q47" s="7"/>
      <c r="R47" s="7"/>
      <c r="S47" s="7"/>
      <c r="T47" s="7"/>
      <c r="U47" s="7"/>
    </row>
    <row r="48" spans="1:21" ht="12.75" outlineLevel="2">
      <c r="A48" s="3">
        <v>7</v>
      </c>
      <c r="B48" s="3">
        <f>B46+1</f>
        <v>40</v>
      </c>
      <c r="C48" s="3">
        <v>0.38</v>
      </c>
      <c r="D48" s="3"/>
      <c r="E48" s="3"/>
      <c r="F48" s="3">
        <v>2</v>
      </c>
      <c r="G48" s="3">
        <v>0.9980203112</v>
      </c>
      <c r="H48" s="3">
        <v>2</v>
      </c>
      <c r="I48" s="3">
        <v>0</v>
      </c>
      <c r="J48" s="3">
        <v>3</v>
      </c>
      <c r="K48" s="3">
        <v>0</v>
      </c>
      <c r="L48" s="3"/>
      <c r="M48" s="3"/>
      <c r="N48" s="7"/>
      <c r="O48" s="7"/>
      <c r="P48" s="7"/>
      <c r="Q48" s="7"/>
      <c r="R48" s="7"/>
      <c r="S48" s="7"/>
      <c r="T48" s="7"/>
      <c r="U48" s="7"/>
    </row>
    <row r="49" spans="1:21" ht="12.75" outlineLevel="2">
      <c r="A49" s="3">
        <v>7</v>
      </c>
      <c r="B49" s="3">
        <f t="shared" si="0"/>
        <v>41</v>
      </c>
      <c r="C49" s="3">
        <v>0.35</v>
      </c>
      <c r="D49" s="3"/>
      <c r="E49" s="3"/>
      <c r="F49" s="3">
        <v>2.7</v>
      </c>
      <c r="G49" s="3">
        <v>1.0390808925</v>
      </c>
      <c r="H49" s="3">
        <v>0.4</v>
      </c>
      <c r="I49" s="3" t="s">
        <v>63</v>
      </c>
      <c r="J49" s="3">
        <v>3</v>
      </c>
      <c r="K49" s="3">
        <v>0</v>
      </c>
      <c r="L49" s="3"/>
      <c r="M49" s="3" t="s">
        <v>78</v>
      </c>
      <c r="N49" s="7"/>
      <c r="O49" s="7"/>
      <c r="P49" s="7"/>
      <c r="Q49" s="7"/>
      <c r="R49" s="7"/>
      <c r="S49" s="7"/>
      <c r="T49" s="7"/>
      <c r="U49" s="7"/>
    </row>
    <row r="50" spans="1:21" ht="12.75" outlineLevel="2">
      <c r="A50" s="3">
        <v>7</v>
      </c>
      <c r="B50" s="3">
        <f t="shared" si="0"/>
        <v>42</v>
      </c>
      <c r="C50" s="3">
        <v>0.4</v>
      </c>
      <c r="D50" s="3"/>
      <c r="E50" s="3"/>
      <c r="F50" s="3">
        <v>2.6</v>
      </c>
      <c r="G50" s="3">
        <v>1.0053088000000001</v>
      </c>
      <c r="H50" s="3">
        <v>1.5</v>
      </c>
      <c r="I50" s="3">
        <v>90</v>
      </c>
      <c r="J50" s="3">
        <v>3</v>
      </c>
      <c r="K50" s="3">
        <v>15</v>
      </c>
      <c r="L50" s="3"/>
      <c r="M50" s="3"/>
      <c r="N50" s="7"/>
      <c r="O50" s="7"/>
      <c r="P50" s="7"/>
      <c r="Q50" s="7"/>
      <c r="R50" s="7"/>
      <c r="S50" s="7"/>
      <c r="T50" s="7"/>
      <c r="U50" s="7"/>
    </row>
    <row r="51" spans="1:21" ht="12.75" outlineLevel="1">
      <c r="A51" s="48" t="s">
        <v>118</v>
      </c>
      <c r="B51" s="3"/>
      <c r="C51" s="3"/>
      <c r="D51" s="3"/>
      <c r="E51" s="3"/>
      <c r="F51" s="3"/>
      <c r="G51" s="3">
        <v>3.0424100036999997</v>
      </c>
      <c r="H51" s="3"/>
      <c r="I51" s="3"/>
      <c r="J51" s="3"/>
      <c r="K51" s="3"/>
      <c r="L51" s="3"/>
      <c r="M51" s="3"/>
      <c r="N51" s="7"/>
      <c r="O51" s="7"/>
      <c r="P51" s="7"/>
      <c r="Q51" s="7"/>
      <c r="R51" s="7"/>
      <c r="S51" s="7"/>
      <c r="T51" s="7"/>
      <c r="U51" s="7"/>
    </row>
    <row r="52" spans="1:21" ht="12.75" outlineLevel="2">
      <c r="A52" s="3">
        <v>8</v>
      </c>
      <c r="B52" s="3">
        <f>B50+1</f>
        <v>43</v>
      </c>
      <c r="C52" s="3">
        <v>0.24</v>
      </c>
      <c r="D52" s="3"/>
      <c r="E52" s="3"/>
      <c r="F52" s="3">
        <v>2</v>
      </c>
      <c r="G52" s="3">
        <v>0.4885800768</v>
      </c>
      <c r="H52" s="3">
        <v>2</v>
      </c>
      <c r="I52" s="3">
        <v>0</v>
      </c>
      <c r="J52" s="3">
        <v>3</v>
      </c>
      <c r="K52" s="3">
        <v>0</v>
      </c>
      <c r="L52" s="3"/>
      <c r="M52" s="3"/>
      <c r="N52" s="7"/>
      <c r="O52" s="7"/>
      <c r="P52" s="7"/>
      <c r="Q52" s="7"/>
      <c r="R52" s="7"/>
      <c r="S52" s="7"/>
      <c r="T52" s="7"/>
      <c r="U52" s="7"/>
    </row>
    <row r="53" spans="1:21" ht="12.75" outlineLevel="2">
      <c r="A53" s="3">
        <v>8</v>
      </c>
      <c r="B53" s="3">
        <f t="shared" si="0"/>
        <v>44</v>
      </c>
      <c r="C53" s="3">
        <v>0.4</v>
      </c>
      <c r="D53" s="3"/>
      <c r="E53" s="3"/>
      <c r="F53" s="3">
        <v>2</v>
      </c>
      <c r="G53" s="3">
        <v>1.3069014400000003</v>
      </c>
      <c r="H53" s="3">
        <v>2</v>
      </c>
      <c r="I53" s="3">
        <v>0</v>
      </c>
      <c r="J53" s="3">
        <v>3</v>
      </c>
      <c r="K53" s="3">
        <v>16</v>
      </c>
      <c r="L53" s="3"/>
      <c r="M53" s="3"/>
      <c r="N53" s="7"/>
      <c r="O53" s="7"/>
      <c r="P53" s="7"/>
      <c r="Q53" s="7"/>
      <c r="R53" s="7"/>
      <c r="S53" s="7"/>
      <c r="T53" s="7"/>
      <c r="U53" s="7"/>
    </row>
    <row r="54" spans="1:21" ht="12.75" outlineLevel="2">
      <c r="A54" s="3">
        <v>8</v>
      </c>
      <c r="B54" s="3">
        <f t="shared" si="0"/>
        <v>45</v>
      </c>
      <c r="C54" s="3">
        <v>0.28</v>
      </c>
      <c r="D54" s="3"/>
      <c r="E54" s="3"/>
      <c r="F54" s="3">
        <v>3.2</v>
      </c>
      <c r="G54" s="3">
        <v>0.49260131200000007</v>
      </c>
      <c r="H54" s="3">
        <v>0</v>
      </c>
      <c r="I54" s="3" t="s">
        <v>63</v>
      </c>
      <c r="J54" s="3">
        <v>2</v>
      </c>
      <c r="K54" s="3">
        <v>0</v>
      </c>
      <c r="L54" s="3"/>
      <c r="M54" s="3"/>
      <c r="N54" s="7"/>
      <c r="O54" s="7"/>
      <c r="P54" s="7"/>
      <c r="Q54" s="7"/>
      <c r="R54" s="7"/>
      <c r="S54" s="7"/>
      <c r="T54" s="7"/>
      <c r="U54" s="7"/>
    </row>
    <row r="55" spans="1:21" ht="12.75" outlineLevel="2">
      <c r="A55" s="3">
        <v>8</v>
      </c>
      <c r="B55" s="3">
        <f t="shared" si="0"/>
        <v>46</v>
      </c>
      <c r="C55" s="3">
        <v>0.25</v>
      </c>
      <c r="D55" s="3"/>
      <c r="E55" s="3"/>
      <c r="F55" s="3">
        <v>2.6</v>
      </c>
      <c r="G55" s="3">
        <v>0.39269875</v>
      </c>
      <c r="H55" s="3">
        <v>2.6</v>
      </c>
      <c r="I55" s="3">
        <v>0</v>
      </c>
      <c r="J55" s="3">
        <v>3</v>
      </c>
      <c r="K55" s="3">
        <v>17</v>
      </c>
      <c r="L55" s="3"/>
      <c r="M55" s="3"/>
      <c r="N55" s="7"/>
      <c r="O55" s="7"/>
      <c r="P55" s="7"/>
      <c r="Q55" s="7"/>
      <c r="R55" s="7"/>
      <c r="S55" s="7"/>
      <c r="T55" s="7"/>
      <c r="U55" s="7"/>
    </row>
    <row r="56" spans="1:21" ht="12.75" outlineLevel="2">
      <c r="A56" s="3">
        <v>8</v>
      </c>
      <c r="B56" s="3">
        <f t="shared" si="0"/>
        <v>47</v>
      </c>
      <c r="C56" s="3">
        <v>0.22</v>
      </c>
      <c r="D56" s="3"/>
      <c r="E56" s="3"/>
      <c r="F56" s="3">
        <v>2</v>
      </c>
      <c r="G56" s="3">
        <v>0.4865694592</v>
      </c>
      <c r="H56" s="3">
        <v>2</v>
      </c>
      <c r="I56" s="3">
        <v>0</v>
      </c>
      <c r="J56" s="3">
        <v>3</v>
      </c>
      <c r="K56" s="3" t="s">
        <v>69</v>
      </c>
      <c r="L56" s="3"/>
      <c r="M56" s="3"/>
      <c r="N56" s="7"/>
      <c r="O56" s="7"/>
      <c r="P56" s="7"/>
      <c r="Q56" s="7"/>
      <c r="R56" s="7"/>
      <c r="S56" s="7"/>
      <c r="T56" s="7"/>
      <c r="U56" s="7"/>
    </row>
    <row r="57" spans="1:21" ht="12.75" outlineLevel="1">
      <c r="A57" s="48" t="s">
        <v>119</v>
      </c>
      <c r="B57" s="3"/>
      <c r="C57" s="3"/>
      <c r="D57" s="3"/>
      <c r="E57" s="3"/>
      <c r="F57" s="3"/>
      <c r="G57" s="3">
        <v>3.1673510380000005</v>
      </c>
      <c r="H57" s="3"/>
      <c r="I57" s="3"/>
      <c r="J57" s="3"/>
      <c r="K57" s="3"/>
      <c r="L57" s="3"/>
      <c r="M57" s="3"/>
      <c r="N57" s="7"/>
      <c r="O57" s="7"/>
      <c r="P57" s="7"/>
      <c r="Q57" s="7"/>
      <c r="R57" s="7"/>
      <c r="S57" s="7"/>
      <c r="T57" s="7"/>
      <c r="U57" s="7"/>
    </row>
    <row r="58" spans="1:21" ht="12.75" outlineLevel="2">
      <c r="A58" s="3">
        <v>9</v>
      </c>
      <c r="B58" s="3">
        <f>B56+1</f>
        <v>48</v>
      </c>
      <c r="C58" s="3">
        <v>0.3</v>
      </c>
      <c r="D58" s="3"/>
      <c r="E58" s="3"/>
      <c r="F58" s="3">
        <v>2.5</v>
      </c>
      <c r="G58" s="3">
        <v>0.73513206</v>
      </c>
      <c r="H58" s="3">
        <v>0</v>
      </c>
      <c r="I58" s="3" t="s">
        <v>63</v>
      </c>
      <c r="J58" s="3">
        <v>3</v>
      </c>
      <c r="K58" s="3">
        <v>0</v>
      </c>
      <c r="L58" s="3"/>
      <c r="M58" s="3"/>
      <c r="N58" s="7"/>
      <c r="O58" s="7"/>
      <c r="P58" s="7"/>
      <c r="Q58" s="7"/>
      <c r="R58" s="7"/>
      <c r="S58" s="7"/>
      <c r="T58" s="7"/>
      <c r="U58" s="7"/>
    </row>
    <row r="59" spans="1:21" ht="12.75" outlineLevel="1">
      <c r="A59" s="48" t="s">
        <v>120</v>
      </c>
      <c r="B59" s="3"/>
      <c r="C59" s="3"/>
      <c r="D59" s="3"/>
      <c r="E59" s="3"/>
      <c r="F59" s="3"/>
      <c r="G59" s="3">
        <v>0.73513206</v>
      </c>
      <c r="H59" s="3"/>
      <c r="I59" s="3"/>
      <c r="J59" s="3"/>
      <c r="K59" s="3"/>
      <c r="L59" s="3"/>
      <c r="M59" s="3"/>
      <c r="N59" s="7"/>
      <c r="O59" s="7"/>
      <c r="P59" s="7"/>
      <c r="Q59" s="7"/>
      <c r="R59" s="7"/>
      <c r="S59" s="7"/>
      <c r="T59" s="7"/>
      <c r="U59" s="7"/>
    </row>
    <row r="60" spans="1:21" ht="12.75" outlineLevel="2">
      <c r="A60" s="3">
        <v>10</v>
      </c>
      <c r="B60" s="3">
        <f>B58+1</f>
        <v>49</v>
      </c>
      <c r="C60" s="3">
        <v>0.4</v>
      </c>
      <c r="D60" s="3"/>
      <c r="E60" s="3"/>
      <c r="F60" s="3">
        <v>2</v>
      </c>
      <c r="G60" s="3">
        <v>1.0053088000000001</v>
      </c>
      <c r="H60" s="3">
        <v>0</v>
      </c>
      <c r="I60" s="3">
        <v>0</v>
      </c>
      <c r="J60" s="3">
        <v>3</v>
      </c>
      <c r="K60" s="3">
        <v>0</v>
      </c>
      <c r="L60" s="3"/>
      <c r="M60" s="3"/>
      <c r="N60" s="7"/>
      <c r="O60" s="7"/>
      <c r="P60" s="7"/>
      <c r="Q60" s="7"/>
      <c r="R60" s="7"/>
      <c r="S60" s="7"/>
      <c r="T60" s="7"/>
      <c r="U60" s="7"/>
    </row>
    <row r="61" spans="1:13" ht="12.75" outlineLevel="2">
      <c r="A61" s="3">
        <v>10</v>
      </c>
      <c r="B61" s="3">
        <f t="shared" si="0"/>
        <v>50</v>
      </c>
      <c r="C61" s="3">
        <v>0.28</v>
      </c>
      <c r="D61" s="3"/>
      <c r="E61" s="3"/>
      <c r="F61" s="3">
        <v>2.7</v>
      </c>
      <c r="G61" s="3">
        <v>0.61575164</v>
      </c>
      <c r="H61" s="3">
        <v>2</v>
      </c>
      <c r="I61" s="3">
        <v>0</v>
      </c>
      <c r="J61" s="3">
        <v>3</v>
      </c>
      <c r="K61" s="3">
        <v>0</v>
      </c>
      <c r="L61" s="3"/>
      <c r="M61" s="3"/>
    </row>
    <row r="62" spans="1:13" ht="12.75" outlineLevel="2">
      <c r="A62" s="3">
        <v>10</v>
      </c>
      <c r="B62" s="3">
        <f t="shared" si="0"/>
        <v>51</v>
      </c>
      <c r="C62" s="3">
        <v>0.4</v>
      </c>
      <c r="D62" s="3"/>
      <c r="E62" s="3"/>
      <c r="F62" s="31">
        <v>4.8</v>
      </c>
      <c r="G62" s="3">
        <v>1.0053088000000001</v>
      </c>
      <c r="H62" s="3">
        <v>3</v>
      </c>
      <c r="I62" s="3">
        <v>45</v>
      </c>
      <c r="J62" s="3">
        <v>3</v>
      </c>
      <c r="K62" s="3">
        <v>20</v>
      </c>
      <c r="L62" s="3"/>
      <c r="M62" s="3"/>
    </row>
    <row r="63" spans="1:13" ht="12.75" outlineLevel="1">
      <c r="A63" s="48" t="s">
        <v>121</v>
      </c>
      <c r="B63" s="3"/>
      <c r="C63" s="3"/>
      <c r="D63" s="3"/>
      <c r="E63" s="3"/>
      <c r="F63" s="31"/>
      <c r="G63" s="3">
        <v>2.6263692400000003</v>
      </c>
      <c r="H63" s="3"/>
      <c r="I63" s="3"/>
      <c r="J63" s="3"/>
      <c r="K63" s="3"/>
      <c r="L63" s="3"/>
      <c r="M63" s="3"/>
    </row>
    <row r="64" spans="1:13" ht="12.75">
      <c r="A64" s="48" t="s">
        <v>110</v>
      </c>
      <c r="B64" s="3"/>
      <c r="C64" s="3"/>
      <c r="D64" s="3"/>
      <c r="E64" s="3"/>
      <c r="F64" s="31"/>
      <c r="G64" s="3">
        <v>145.56965671700004</v>
      </c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ht="12.75">
      <c r="A66" s="39"/>
    </row>
    <row r="67" spans="1:8" ht="12.75">
      <c r="A67" s="39"/>
      <c r="G67" s="39"/>
      <c r="H67" s="39"/>
    </row>
    <row r="68" spans="1:8" ht="12.75">
      <c r="A68" s="39" t="s">
        <v>46</v>
      </c>
      <c r="G68" s="39">
        <v>1.4556965671700004</v>
      </c>
      <c r="H68" s="39" t="s">
        <v>47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="75" zoomScaleNormal="75" workbookViewId="0" topLeftCell="A7">
      <selection activeCell="H45" sqref="H45"/>
    </sheetView>
  </sheetViews>
  <sheetFormatPr defaultColWidth="9.140625" defaultRowHeight="12.75" outlineLevelRow="2"/>
  <cols>
    <col min="1" max="10" width="8.8515625" style="0" customWidth="1"/>
    <col min="11" max="11" width="43.28125" style="0" customWidth="1"/>
    <col min="12" max="12" width="87.140625" style="0" customWidth="1"/>
    <col min="13" max="16384" width="8.8515625" style="0" customWidth="1"/>
  </cols>
  <sheetData>
    <row r="1" spans="1:31" ht="12.75">
      <c r="A1" s="7" t="s">
        <v>20</v>
      </c>
      <c r="B1" s="7"/>
      <c r="C1" s="7"/>
      <c r="D1" s="7"/>
      <c r="E1" s="7"/>
      <c r="F1" s="7"/>
      <c r="Y1" s="1"/>
      <c r="Z1" s="1"/>
      <c r="AA1" s="1"/>
      <c r="AB1" s="1"/>
      <c r="AC1" s="1"/>
      <c r="AD1" s="1"/>
      <c r="AE1" s="1"/>
    </row>
    <row r="2" spans="1:19" ht="12.75" outlineLevel="2">
      <c r="A2" s="51" t="s">
        <v>7</v>
      </c>
      <c r="B2" s="55" t="s">
        <v>21</v>
      </c>
      <c r="C2" s="55" t="s">
        <v>22</v>
      </c>
      <c r="D2" s="55" t="s">
        <v>24</v>
      </c>
      <c r="E2" s="55" t="s">
        <v>23</v>
      </c>
      <c r="F2" s="53" t="s">
        <v>27</v>
      </c>
      <c r="G2" s="50" t="s">
        <v>25</v>
      </c>
      <c r="H2" s="50"/>
      <c r="I2" s="50"/>
      <c r="J2" s="40"/>
      <c r="K2" s="18" t="s">
        <v>26</v>
      </c>
      <c r="L2" s="2" t="s">
        <v>18</v>
      </c>
      <c r="M2" s="30"/>
      <c r="N2" s="7"/>
      <c r="O2" s="7"/>
      <c r="P2" s="7"/>
      <c r="Q2" s="7"/>
      <c r="R2" s="7"/>
      <c r="S2" s="7"/>
    </row>
    <row r="3" spans="1:19" ht="12.75" outlineLevel="2">
      <c r="A3" s="52"/>
      <c r="B3" s="56"/>
      <c r="C3" s="56"/>
      <c r="D3" s="56"/>
      <c r="E3" s="55"/>
      <c r="F3" s="54"/>
      <c r="G3" s="41" t="s">
        <v>33</v>
      </c>
      <c r="H3" s="42" t="s">
        <v>34</v>
      </c>
      <c r="I3" s="42" t="s">
        <v>35</v>
      </c>
      <c r="J3" s="43" t="s">
        <v>36</v>
      </c>
      <c r="L3" s="7"/>
      <c r="M3" s="7"/>
      <c r="N3" s="7"/>
      <c r="O3" s="7"/>
      <c r="P3" s="7"/>
      <c r="Q3" s="7"/>
      <c r="R3" s="7"/>
      <c r="S3" s="7"/>
    </row>
    <row r="4" spans="1:19" ht="12.75" outlineLevel="1">
      <c r="A4" s="49" t="s">
        <v>111</v>
      </c>
      <c r="B4" s="46"/>
      <c r="C4" s="46"/>
      <c r="D4" s="46"/>
      <c r="E4" s="2"/>
      <c r="F4" s="45">
        <v>0</v>
      </c>
      <c r="G4" s="41"/>
      <c r="H4" s="42"/>
      <c r="I4" s="42"/>
      <c r="J4" s="43"/>
      <c r="L4" s="7"/>
      <c r="M4" s="7"/>
      <c r="N4" s="7"/>
      <c r="O4" s="7"/>
      <c r="P4" s="7"/>
      <c r="Q4" s="7"/>
      <c r="R4" s="7"/>
      <c r="S4" s="7"/>
    </row>
    <row r="5" spans="1:19" ht="12.75" outlineLevel="2">
      <c r="A5" s="3">
        <v>1</v>
      </c>
      <c r="B5" s="3">
        <v>1</v>
      </c>
      <c r="C5" s="3">
        <v>2.6</v>
      </c>
      <c r="D5" s="3">
        <v>1.9</v>
      </c>
      <c r="E5" s="3">
        <v>0.35</v>
      </c>
      <c r="F5" s="3">
        <v>1.7289999999999996</v>
      </c>
      <c r="G5" s="16">
        <v>5</v>
      </c>
      <c r="H5" s="3">
        <v>40</v>
      </c>
      <c r="I5" s="3">
        <v>50</v>
      </c>
      <c r="J5" s="15">
        <v>5</v>
      </c>
      <c r="K5" s="3" t="s">
        <v>79</v>
      </c>
      <c r="L5" s="3"/>
      <c r="M5" s="7"/>
      <c r="N5" s="7"/>
      <c r="O5" s="7"/>
      <c r="P5" s="7"/>
      <c r="Q5" s="7"/>
      <c r="R5" s="7"/>
      <c r="S5" s="7"/>
    </row>
    <row r="6" spans="1:19" ht="12.75" outlineLevel="1">
      <c r="A6" s="48" t="s">
        <v>112</v>
      </c>
      <c r="B6" s="3"/>
      <c r="C6" s="3"/>
      <c r="D6" s="3"/>
      <c r="E6" s="3"/>
      <c r="F6" s="3">
        <v>1.7289999999999996</v>
      </c>
      <c r="G6" s="16"/>
      <c r="H6" s="3"/>
      <c r="I6" s="3"/>
      <c r="J6" s="15"/>
      <c r="K6" s="3"/>
      <c r="L6" s="3"/>
      <c r="M6" s="7"/>
      <c r="N6" s="7"/>
      <c r="O6" s="7"/>
      <c r="P6" s="7"/>
      <c r="Q6" s="7"/>
      <c r="R6" s="7"/>
      <c r="S6" s="7"/>
    </row>
    <row r="7" spans="1:19" ht="12.75" outlineLevel="2">
      <c r="A7" s="3">
        <v>2</v>
      </c>
      <c r="B7" s="3">
        <f>B5+1</f>
        <v>2</v>
      </c>
      <c r="C7" s="3">
        <v>0.8</v>
      </c>
      <c r="D7" s="3">
        <v>1.4</v>
      </c>
      <c r="E7" s="3">
        <v>0.2</v>
      </c>
      <c r="F7" s="3">
        <v>0.22399999999999998</v>
      </c>
      <c r="G7" s="16">
        <v>20</v>
      </c>
      <c r="H7" s="3">
        <v>70</v>
      </c>
      <c r="I7" s="3">
        <v>10</v>
      </c>
      <c r="J7" s="15">
        <v>0</v>
      </c>
      <c r="K7" s="3" t="s">
        <v>29</v>
      </c>
      <c r="L7" s="3"/>
      <c r="M7" s="7"/>
      <c r="N7" s="7"/>
      <c r="O7" s="7"/>
      <c r="P7" s="7"/>
      <c r="Q7" s="7"/>
      <c r="R7" s="7"/>
      <c r="S7" s="7"/>
    </row>
    <row r="8" spans="1:19" ht="12.75" outlineLevel="2">
      <c r="A8" s="3">
        <v>2</v>
      </c>
      <c r="B8" s="3">
        <f>B7+1</f>
        <v>3</v>
      </c>
      <c r="C8" s="3">
        <v>0.6</v>
      </c>
      <c r="D8" s="3">
        <v>1</v>
      </c>
      <c r="E8" s="3">
        <v>0.3</v>
      </c>
      <c r="F8" s="3">
        <v>0.18</v>
      </c>
      <c r="G8" s="16">
        <v>5</v>
      </c>
      <c r="H8" s="3">
        <v>80</v>
      </c>
      <c r="I8" s="3">
        <v>15</v>
      </c>
      <c r="J8" s="15">
        <v>0</v>
      </c>
      <c r="K8" s="3" t="s">
        <v>80</v>
      </c>
      <c r="L8" s="3"/>
      <c r="M8" s="7"/>
      <c r="N8" s="7"/>
      <c r="O8" s="7"/>
      <c r="P8" s="7"/>
      <c r="Q8" s="7"/>
      <c r="R8" s="7"/>
      <c r="S8" s="7"/>
    </row>
    <row r="9" spans="1:19" ht="12.75" outlineLevel="2">
      <c r="A9" s="3">
        <v>2</v>
      </c>
      <c r="B9" s="3">
        <f>B8+1</f>
        <v>4</v>
      </c>
      <c r="C9" s="3">
        <v>2</v>
      </c>
      <c r="D9" s="3">
        <v>1.3</v>
      </c>
      <c r="E9" s="3">
        <v>0.3</v>
      </c>
      <c r="F9" s="3">
        <v>0.78</v>
      </c>
      <c r="G9" s="16">
        <v>5</v>
      </c>
      <c r="H9" s="3">
        <v>45</v>
      </c>
      <c r="I9" s="3">
        <v>50</v>
      </c>
      <c r="J9" s="15">
        <v>0</v>
      </c>
      <c r="K9" s="3" t="s">
        <v>81</v>
      </c>
      <c r="L9" s="31"/>
      <c r="M9" s="7"/>
      <c r="N9" s="7"/>
      <c r="O9" s="7"/>
      <c r="P9" s="7"/>
      <c r="Q9" s="7"/>
      <c r="R9" s="7"/>
      <c r="S9" s="7"/>
    </row>
    <row r="10" spans="1:19" ht="12.75" outlineLevel="2">
      <c r="A10" s="3">
        <v>2</v>
      </c>
      <c r="B10" s="3">
        <f>B9+1</f>
        <v>5</v>
      </c>
      <c r="C10" s="3">
        <v>2</v>
      </c>
      <c r="D10" s="3">
        <v>1.2</v>
      </c>
      <c r="E10" s="3">
        <v>0.4</v>
      </c>
      <c r="F10" s="3">
        <v>0.96</v>
      </c>
      <c r="G10" s="16">
        <v>5</v>
      </c>
      <c r="H10" s="3">
        <v>75</v>
      </c>
      <c r="I10" s="3">
        <v>20</v>
      </c>
      <c r="J10" s="15">
        <v>0</v>
      </c>
      <c r="K10" s="3" t="s">
        <v>82</v>
      </c>
      <c r="L10" s="31"/>
      <c r="M10" s="7"/>
      <c r="N10" s="7"/>
      <c r="O10" s="7"/>
      <c r="P10" s="7"/>
      <c r="Q10" s="7"/>
      <c r="R10" s="7"/>
      <c r="S10" s="7"/>
    </row>
    <row r="11" spans="1:19" ht="12.75" outlineLevel="1">
      <c r="A11" s="48" t="s">
        <v>113</v>
      </c>
      <c r="B11" s="3"/>
      <c r="C11" s="3"/>
      <c r="D11" s="3"/>
      <c r="E11" s="3"/>
      <c r="F11" s="3">
        <v>2.144</v>
      </c>
      <c r="G11" s="16"/>
      <c r="H11" s="3"/>
      <c r="I11" s="3"/>
      <c r="J11" s="15"/>
      <c r="K11" s="3"/>
      <c r="L11" s="31"/>
      <c r="M11" s="7"/>
      <c r="N11" s="7"/>
      <c r="O11" s="7"/>
      <c r="P11" s="7"/>
      <c r="Q11" s="7"/>
      <c r="R11" s="7"/>
      <c r="S11" s="7"/>
    </row>
    <row r="12" spans="1:19" ht="12.75" outlineLevel="2">
      <c r="A12" s="3">
        <v>3</v>
      </c>
      <c r="B12" s="3">
        <f>B10+1</f>
        <v>6</v>
      </c>
      <c r="C12" s="3">
        <v>0.8</v>
      </c>
      <c r="D12" s="3">
        <v>0.8</v>
      </c>
      <c r="E12" s="3">
        <v>0.3</v>
      </c>
      <c r="F12" s="3">
        <v>0.19200000000000003</v>
      </c>
      <c r="G12" s="16">
        <v>10</v>
      </c>
      <c r="H12" s="3">
        <v>70</v>
      </c>
      <c r="I12" s="3">
        <v>20</v>
      </c>
      <c r="J12" s="15">
        <v>0</v>
      </c>
      <c r="K12" s="3" t="s">
        <v>83</v>
      </c>
      <c r="L12" s="3"/>
      <c r="M12" s="26"/>
      <c r="N12" s="26"/>
      <c r="O12" s="26"/>
      <c r="P12" s="26"/>
      <c r="Q12" s="26"/>
      <c r="R12" s="26"/>
      <c r="S12" s="26"/>
    </row>
    <row r="13" spans="1:19" ht="12.75" outlineLevel="2">
      <c r="A13" s="3">
        <v>3</v>
      </c>
      <c r="B13" s="3">
        <f>B12+1</f>
        <v>7</v>
      </c>
      <c r="C13" s="3">
        <v>0.9</v>
      </c>
      <c r="D13" s="3">
        <v>3</v>
      </c>
      <c r="E13" s="3">
        <v>0.35</v>
      </c>
      <c r="F13" s="3">
        <v>0.945</v>
      </c>
      <c r="G13" s="16">
        <v>5</v>
      </c>
      <c r="H13" s="3">
        <v>65</v>
      </c>
      <c r="I13" s="3">
        <v>20</v>
      </c>
      <c r="J13" s="15">
        <v>10</v>
      </c>
      <c r="K13" s="3" t="s">
        <v>29</v>
      </c>
      <c r="M13" s="26"/>
      <c r="N13" s="26"/>
      <c r="O13" s="26"/>
      <c r="P13" s="26"/>
      <c r="Q13" s="26"/>
      <c r="R13" s="26"/>
      <c r="S13" s="26"/>
    </row>
    <row r="14" spans="1:19" ht="12.75" outlineLevel="2">
      <c r="A14" s="3">
        <v>3</v>
      </c>
      <c r="B14" s="3">
        <f>B13+1</f>
        <v>8</v>
      </c>
      <c r="C14" s="3">
        <v>2.5</v>
      </c>
      <c r="D14" s="3">
        <v>5.9</v>
      </c>
      <c r="E14" s="3">
        <v>1.2</v>
      </c>
      <c r="F14" s="3">
        <v>17.7</v>
      </c>
      <c r="G14" s="16">
        <v>10</v>
      </c>
      <c r="H14" s="3">
        <v>70</v>
      </c>
      <c r="I14" s="3">
        <v>15</v>
      </c>
      <c r="J14" s="15">
        <v>5</v>
      </c>
      <c r="K14" s="44" t="s">
        <v>94</v>
      </c>
      <c r="L14" s="3" t="s">
        <v>95</v>
      </c>
      <c r="M14" s="26"/>
      <c r="N14" s="26"/>
      <c r="O14" s="26"/>
      <c r="P14" s="26"/>
      <c r="Q14" s="26"/>
      <c r="R14" s="26"/>
      <c r="S14" s="26"/>
    </row>
    <row r="15" spans="1:19" ht="12.75" outlineLevel="1">
      <c r="A15" s="48" t="s">
        <v>114</v>
      </c>
      <c r="B15" s="3"/>
      <c r="C15" s="3"/>
      <c r="D15" s="3"/>
      <c r="E15" s="3"/>
      <c r="F15" s="3">
        <v>18.837</v>
      </c>
      <c r="G15" s="16"/>
      <c r="H15" s="3"/>
      <c r="I15" s="3"/>
      <c r="J15" s="15"/>
      <c r="K15" s="44"/>
      <c r="L15" s="3"/>
      <c r="M15" s="26"/>
      <c r="N15" s="26"/>
      <c r="O15" s="26"/>
      <c r="P15" s="26"/>
      <c r="Q15" s="26"/>
      <c r="R15" s="26"/>
      <c r="S15" s="26"/>
    </row>
    <row r="16" spans="1:19" ht="12.75" outlineLevel="2">
      <c r="A16" s="3">
        <v>4</v>
      </c>
      <c r="B16" s="3">
        <f>B14+1</f>
        <v>9</v>
      </c>
      <c r="C16" s="3">
        <v>3.8</v>
      </c>
      <c r="D16" s="3">
        <v>4.8</v>
      </c>
      <c r="E16" s="3">
        <v>0.5</v>
      </c>
      <c r="F16" s="3">
        <v>9.12</v>
      </c>
      <c r="G16" s="16">
        <v>10</v>
      </c>
      <c r="H16" s="3">
        <v>55</v>
      </c>
      <c r="I16" s="3">
        <v>30</v>
      </c>
      <c r="J16" s="15">
        <v>5</v>
      </c>
      <c r="K16" s="3" t="s">
        <v>84</v>
      </c>
      <c r="L16" s="31" t="s">
        <v>98</v>
      </c>
      <c r="M16" s="7"/>
      <c r="N16" s="7"/>
      <c r="O16" s="7"/>
      <c r="P16" s="7"/>
      <c r="Q16" s="7"/>
      <c r="R16" s="7"/>
      <c r="S16" s="7"/>
    </row>
    <row r="17" spans="1:19" ht="12.75" outlineLevel="1">
      <c r="A17" s="48" t="s">
        <v>115</v>
      </c>
      <c r="B17" s="3"/>
      <c r="C17" s="3"/>
      <c r="D17" s="3"/>
      <c r="E17" s="3"/>
      <c r="F17" s="3">
        <v>9.12</v>
      </c>
      <c r="G17" s="16"/>
      <c r="H17" s="3"/>
      <c r="I17" s="3"/>
      <c r="J17" s="15"/>
      <c r="K17" s="3"/>
      <c r="L17" s="26"/>
      <c r="M17" s="7"/>
      <c r="N17" s="7"/>
      <c r="O17" s="7"/>
      <c r="P17" s="7"/>
      <c r="Q17" s="7"/>
      <c r="R17" s="7"/>
      <c r="S17" s="7"/>
    </row>
    <row r="18" spans="1:19" ht="12.75" outlineLevel="2">
      <c r="A18" s="3">
        <v>5</v>
      </c>
      <c r="B18" s="3">
        <f>B16+1</f>
        <v>10</v>
      </c>
      <c r="C18" s="3">
        <v>2.2</v>
      </c>
      <c r="D18" s="3">
        <v>3.4</v>
      </c>
      <c r="E18" s="3">
        <v>0.7</v>
      </c>
      <c r="F18" s="3">
        <v>5.236</v>
      </c>
      <c r="G18" s="16">
        <v>5</v>
      </c>
      <c r="H18" s="3">
        <v>30</v>
      </c>
      <c r="I18" s="3">
        <v>50</v>
      </c>
      <c r="J18" s="15">
        <v>15</v>
      </c>
      <c r="K18" s="3" t="s">
        <v>85</v>
      </c>
      <c r="L18" t="s">
        <v>95</v>
      </c>
      <c r="M18" s="7"/>
      <c r="N18" s="7"/>
      <c r="O18" s="7"/>
      <c r="P18" s="7"/>
      <c r="Q18" s="7"/>
      <c r="R18" s="7"/>
      <c r="S18" s="7"/>
    </row>
    <row r="19" spans="1:19" ht="12.75" outlineLevel="2">
      <c r="A19" s="3">
        <v>5</v>
      </c>
      <c r="B19" s="3">
        <f>B18+1</f>
        <v>11</v>
      </c>
      <c r="C19" s="3">
        <v>1.6</v>
      </c>
      <c r="D19" s="3">
        <v>1.5</v>
      </c>
      <c r="E19" s="3">
        <v>0.3</v>
      </c>
      <c r="F19" s="3">
        <v>0.72</v>
      </c>
      <c r="G19" s="16">
        <v>5</v>
      </c>
      <c r="H19" s="3">
        <v>35</v>
      </c>
      <c r="I19" s="3">
        <v>40</v>
      </c>
      <c r="J19" s="15">
        <v>20</v>
      </c>
      <c r="K19" s="3" t="s">
        <v>86</v>
      </c>
      <c r="L19" s="3" t="s">
        <v>96</v>
      </c>
      <c r="M19" s="7"/>
      <c r="N19" s="7"/>
      <c r="O19" s="7"/>
      <c r="P19" s="7"/>
      <c r="Q19" s="7"/>
      <c r="R19" s="7"/>
      <c r="S19" s="7"/>
    </row>
    <row r="20" spans="1:19" ht="12.75" outlineLevel="2">
      <c r="A20" s="3">
        <v>5</v>
      </c>
      <c r="B20" s="3">
        <f>B19+1</f>
        <v>12</v>
      </c>
      <c r="C20" s="3">
        <v>2</v>
      </c>
      <c r="D20" s="3">
        <v>3.3</v>
      </c>
      <c r="E20" s="3">
        <v>0.55</v>
      </c>
      <c r="F20" s="3">
        <v>3.63</v>
      </c>
      <c r="G20" s="16">
        <v>10</v>
      </c>
      <c r="H20" s="3">
        <v>40</v>
      </c>
      <c r="I20" s="3">
        <v>40</v>
      </c>
      <c r="J20" s="15">
        <v>10</v>
      </c>
      <c r="K20" s="3" t="s">
        <v>87</v>
      </c>
      <c r="L20" s="3" t="s">
        <v>97</v>
      </c>
      <c r="M20" s="7"/>
      <c r="N20" s="7"/>
      <c r="O20" s="7"/>
      <c r="P20" s="7"/>
      <c r="Q20" s="7"/>
      <c r="R20" s="7"/>
      <c r="S20" s="7"/>
    </row>
    <row r="21" spans="1:19" ht="12.75" outlineLevel="1">
      <c r="A21" s="48" t="s">
        <v>116</v>
      </c>
      <c r="B21" s="3"/>
      <c r="C21" s="3"/>
      <c r="D21" s="3"/>
      <c r="E21" s="3"/>
      <c r="F21" s="3">
        <v>9.585999999999999</v>
      </c>
      <c r="G21" s="16"/>
      <c r="H21" s="3"/>
      <c r="I21" s="3"/>
      <c r="J21" s="15"/>
      <c r="K21" s="3"/>
      <c r="L21" s="3"/>
      <c r="M21" s="7"/>
      <c r="N21" s="7"/>
      <c r="O21" s="7"/>
      <c r="P21" s="7"/>
      <c r="Q21" s="7"/>
      <c r="R21" s="7"/>
      <c r="S21" s="7"/>
    </row>
    <row r="22" spans="1:19" ht="12.75" outlineLevel="2">
      <c r="A22" s="3">
        <v>6</v>
      </c>
      <c r="B22" s="3">
        <f>B20+1</f>
        <v>13</v>
      </c>
      <c r="C22" s="3">
        <v>0.7</v>
      </c>
      <c r="D22" s="3">
        <v>1.6</v>
      </c>
      <c r="E22" s="3">
        <v>0.2</v>
      </c>
      <c r="F22" s="3">
        <v>0.22399999999999998</v>
      </c>
      <c r="G22" s="16">
        <v>5</v>
      </c>
      <c r="H22" s="3">
        <v>55</v>
      </c>
      <c r="I22" s="3">
        <v>30</v>
      </c>
      <c r="J22" s="15">
        <v>10</v>
      </c>
      <c r="K22" s="3" t="s">
        <v>88</v>
      </c>
      <c r="L22" s="3"/>
      <c r="M22" s="7"/>
      <c r="N22" s="7"/>
      <c r="O22" s="7"/>
      <c r="P22" s="7"/>
      <c r="Q22" s="7"/>
      <c r="R22" s="7"/>
      <c r="S22" s="7"/>
    </row>
    <row r="23" spans="1:19" ht="12.75" outlineLevel="2">
      <c r="A23" s="3">
        <v>6</v>
      </c>
      <c r="B23" s="3">
        <f>B22+1</f>
        <v>14</v>
      </c>
      <c r="C23" s="3">
        <v>1</v>
      </c>
      <c r="D23" s="3">
        <v>2.2</v>
      </c>
      <c r="E23" s="3">
        <v>0.3</v>
      </c>
      <c r="F23" s="3">
        <v>0.66</v>
      </c>
      <c r="G23" s="16">
        <v>5</v>
      </c>
      <c r="H23" s="3">
        <v>60</v>
      </c>
      <c r="I23" s="3">
        <v>30</v>
      </c>
      <c r="J23" s="15">
        <v>5</v>
      </c>
      <c r="K23" s="3" t="s">
        <v>89</v>
      </c>
      <c r="L23" s="3" t="s">
        <v>99</v>
      </c>
      <c r="M23" s="7"/>
      <c r="N23" s="7"/>
      <c r="O23" s="7"/>
      <c r="P23" s="7"/>
      <c r="Q23" s="7"/>
      <c r="R23" s="7"/>
      <c r="S23" s="7"/>
    </row>
    <row r="24" spans="1:19" ht="12.75" outlineLevel="1">
      <c r="A24" s="48" t="s">
        <v>117</v>
      </c>
      <c r="B24" s="3"/>
      <c r="C24" s="3"/>
      <c r="D24" s="3"/>
      <c r="E24" s="3"/>
      <c r="F24" s="3">
        <v>0.884</v>
      </c>
      <c r="G24" s="16"/>
      <c r="H24" s="3"/>
      <c r="I24" s="3"/>
      <c r="J24" s="15"/>
      <c r="K24" s="3"/>
      <c r="L24" s="3"/>
      <c r="M24" s="7"/>
      <c r="N24" s="7"/>
      <c r="O24" s="7"/>
      <c r="P24" s="7"/>
      <c r="Q24" s="7"/>
      <c r="R24" s="7"/>
      <c r="S24" s="7"/>
    </row>
    <row r="25" spans="1:19" ht="12.75" outlineLevel="2">
      <c r="A25" s="3">
        <v>7</v>
      </c>
      <c r="B25" s="3">
        <f>B23+1</f>
        <v>15</v>
      </c>
      <c r="C25" s="3">
        <v>0.8</v>
      </c>
      <c r="D25" s="3">
        <v>1</v>
      </c>
      <c r="E25" s="3">
        <v>0.3</v>
      </c>
      <c r="F25" s="3">
        <v>0.24</v>
      </c>
      <c r="G25" s="16">
        <v>0</v>
      </c>
      <c r="H25" s="3">
        <v>40</v>
      </c>
      <c r="I25" s="3">
        <v>45</v>
      </c>
      <c r="J25" s="15">
        <v>10</v>
      </c>
      <c r="K25" s="3" t="s">
        <v>29</v>
      </c>
      <c r="L25" s="3"/>
      <c r="M25" s="7"/>
      <c r="N25" s="7"/>
      <c r="O25" s="7"/>
      <c r="P25" s="7"/>
      <c r="Q25" s="7"/>
      <c r="R25" s="7"/>
      <c r="S25" s="7"/>
    </row>
    <row r="26" spans="1:19" ht="12.75" outlineLevel="1">
      <c r="A26" s="48" t="s">
        <v>118</v>
      </c>
      <c r="B26" s="3"/>
      <c r="C26" s="3"/>
      <c r="D26" s="3"/>
      <c r="E26" s="3"/>
      <c r="F26" s="3">
        <v>0.24</v>
      </c>
      <c r="G26" s="16"/>
      <c r="H26" s="3"/>
      <c r="I26" s="3"/>
      <c r="J26" s="15"/>
      <c r="K26" s="3"/>
      <c r="L26" s="3"/>
      <c r="M26" s="7"/>
      <c r="N26" s="7"/>
      <c r="O26" s="7"/>
      <c r="P26" s="7"/>
      <c r="Q26" s="7"/>
      <c r="R26" s="7"/>
      <c r="S26" s="7"/>
    </row>
    <row r="27" spans="1:19" ht="12.75" outlineLevel="2">
      <c r="A27" s="3">
        <v>8</v>
      </c>
      <c r="B27" s="3">
        <f>B25+1</f>
        <v>16</v>
      </c>
      <c r="C27" s="3">
        <v>0.8</v>
      </c>
      <c r="D27" s="3">
        <v>3</v>
      </c>
      <c r="E27" s="3">
        <v>0.3</v>
      </c>
      <c r="F27" s="3">
        <v>0.72</v>
      </c>
      <c r="G27" s="16">
        <v>5</v>
      </c>
      <c r="H27" s="3">
        <v>40</v>
      </c>
      <c r="I27" s="3">
        <v>40</v>
      </c>
      <c r="J27" s="15">
        <v>10</v>
      </c>
      <c r="K27" s="3" t="s">
        <v>90</v>
      </c>
      <c r="L27" s="3"/>
      <c r="M27" s="7"/>
      <c r="N27" s="7"/>
      <c r="O27" s="7"/>
      <c r="P27" s="7"/>
      <c r="Q27" s="7"/>
      <c r="R27" s="7"/>
      <c r="S27" s="7"/>
    </row>
    <row r="28" spans="1:19" ht="12.75" outlineLevel="2">
      <c r="A28" s="3">
        <v>8</v>
      </c>
      <c r="B28" s="3">
        <f>B27+1</f>
        <v>17</v>
      </c>
      <c r="C28" s="3">
        <v>0.7</v>
      </c>
      <c r="D28" s="3">
        <v>3.1</v>
      </c>
      <c r="E28" s="3">
        <v>0.4</v>
      </c>
      <c r="F28" s="3">
        <v>0.868</v>
      </c>
      <c r="G28" s="16">
        <v>10</v>
      </c>
      <c r="H28" s="3">
        <v>70</v>
      </c>
      <c r="I28" s="3">
        <v>10</v>
      </c>
      <c r="J28" s="15">
        <v>10</v>
      </c>
      <c r="K28" s="3" t="s">
        <v>91</v>
      </c>
      <c r="L28" s="3"/>
      <c r="M28" s="7"/>
      <c r="N28" s="7"/>
      <c r="O28" s="7"/>
      <c r="P28" s="7"/>
      <c r="Q28" s="7"/>
      <c r="R28" s="7"/>
      <c r="S28" s="7"/>
    </row>
    <row r="29" spans="1:19" ht="12.75" outlineLevel="1">
      <c r="A29" s="48" t="s">
        <v>119</v>
      </c>
      <c r="B29" s="3"/>
      <c r="C29" s="3"/>
      <c r="D29" s="3"/>
      <c r="E29" s="3"/>
      <c r="F29" s="3">
        <v>1.588</v>
      </c>
      <c r="G29" s="16"/>
      <c r="H29" s="3"/>
      <c r="I29" s="3"/>
      <c r="J29" s="15"/>
      <c r="K29" s="3"/>
      <c r="L29" s="3"/>
      <c r="M29" s="7"/>
      <c r="N29" s="7"/>
      <c r="O29" s="7"/>
      <c r="P29" s="7"/>
      <c r="Q29" s="7"/>
      <c r="R29" s="7"/>
      <c r="S29" s="7"/>
    </row>
    <row r="30" spans="1:19" ht="12.75" outlineLevel="2">
      <c r="A30" s="3">
        <v>9</v>
      </c>
      <c r="B30" s="3">
        <f>B28+1</f>
        <v>18</v>
      </c>
      <c r="C30" s="3">
        <v>0.5</v>
      </c>
      <c r="D30" s="3">
        <v>2.6</v>
      </c>
      <c r="E30" s="3">
        <v>0.3</v>
      </c>
      <c r="F30" s="3">
        <v>0.39</v>
      </c>
      <c r="G30" s="16">
        <v>5</v>
      </c>
      <c r="H30" s="3">
        <v>25</v>
      </c>
      <c r="I30" s="3">
        <v>30</v>
      </c>
      <c r="J30" s="15">
        <v>40</v>
      </c>
      <c r="K30" s="3" t="s">
        <v>92</v>
      </c>
      <c r="L30" s="3"/>
      <c r="M30" s="7"/>
      <c r="N30" s="7"/>
      <c r="O30" s="7"/>
      <c r="P30" s="7"/>
      <c r="Q30" s="7"/>
      <c r="R30" s="7"/>
      <c r="S30" s="7"/>
    </row>
    <row r="31" spans="1:19" ht="12.75" outlineLevel="1">
      <c r="A31" s="48" t="s">
        <v>120</v>
      </c>
      <c r="B31" s="3"/>
      <c r="C31" s="3"/>
      <c r="D31" s="3"/>
      <c r="E31" s="3"/>
      <c r="F31" s="3">
        <v>0.39</v>
      </c>
      <c r="G31" s="16"/>
      <c r="H31" s="3"/>
      <c r="I31" s="3"/>
      <c r="J31" s="15"/>
      <c r="K31" s="3"/>
      <c r="L31" s="3"/>
      <c r="M31" s="7"/>
      <c r="N31" s="7"/>
      <c r="O31" s="7"/>
      <c r="P31" s="7"/>
      <c r="Q31" s="7"/>
      <c r="R31" s="7"/>
      <c r="S31" s="7"/>
    </row>
    <row r="32" spans="1:19" ht="12.75" outlineLevel="2">
      <c r="A32" s="3">
        <v>10</v>
      </c>
      <c r="B32" s="3">
        <f>B30+1</f>
        <v>19</v>
      </c>
      <c r="C32" s="3">
        <v>1.8</v>
      </c>
      <c r="D32" s="3">
        <v>1.3</v>
      </c>
      <c r="E32" s="3">
        <v>0.2</v>
      </c>
      <c r="F32" s="3">
        <v>0.4680000000000001</v>
      </c>
      <c r="G32" s="16">
        <v>10</v>
      </c>
      <c r="H32" s="3">
        <v>50</v>
      </c>
      <c r="I32" s="3">
        <v>20</v>
      </c>
      <c r="J32" s="15">
        <v>20</v>
      </c>
      <c r="K32" s="3" t="s">
        <v>93</v>
      </c>
      <c r="L32" s="3" t="s">
        <v>100</v>
      </c>
      <c r="M32" s="7"/>
      <c r="N32" s="7"/>
      <c r="O32" s="7"/>
      <c r="P32" s="7"/>
      <c r="Q32" s="7"/>
      <c r="R32" s="7"/>
      <c r="S32" s="7"/>
    </row>
    <row r="33" spans="1:19" ht="12.75" outlineLevel="2">
      <c r="A33" s="3">
        <v>10</v>
      </c>
      <c r="B33" s="3">
        <f>B32+1</f>
        <v>20</v>
      </c>
      <c r="C33" s="3">
        <v>1.1</v>
      </c>
      <c r="D33" s="3">
        <v>1.8</v>
      </c>
      <c r="E33" s="3">
        <v>0.5</v>
      </c>
      <c r="F33" s="3">
        <v>0.99</v>
      </c>
      <c r="G33" s="16">
        <v>5</v>
      </c>
      <c r="H33" s="3">
        <v>65</v>
      </c>
      <c r="I33" s="3">
        <v>20</v>
      </c>
      <c r="J33" s="15">
        <v>10</v>
      </c>
      <c r="K33" s="3"/>
      <c r="L33" s="3"/>
      <c r="M33" s="7"/>
      <c r="N33" s="7"/>
      <c r="O33" s="7"/>
      <c r="P33" s="7"/>
      <c r="Q33" s="7"/>
      <c r="R33" s="7"/>
      <c r="S33" s="7"/>
    </row>
    <row r="34" spans="1:19" ht="12.75" outlineLevel="1">
      <c r="A34" s="48" t="s">
        <v>121</v>
      </c>
      <c r="B34" s="3"/>
      <c r="C34" s="3"/>
      <c r="D34" s="3"/>
      <c r="E34" s="3"/>
      <c r="F34" s="3">
        <v>1.4580000000000002</v>
      </c>
      <c r="G34" s="16"/>
      <c r="H34" s="3"/>
      <c r="I34" s="3"/>
      <c r="J34" s="15"/>
      <c r="K34" s="3"/>
      <c r="L34" s="3"/>
      <c r="M34" s="7"/>
      <c r="N34" s="7"/>
      <c r="O34" s="7"/>
      <c r="P34" s="7"/>
      <c r="Q34" s="7"/>
      <c r="R34" s="7"/>
      <c r="S34" s="7"/>
    </row>
    <row r="35" spans="1:19" ht="12.75">
      <c r="A35" s="48" t="s">
        <v>110</v>
      </c>
      <c r="B35" s="3"/>
      <c r="C35" s="3"/>
      <c r="D35" s="3"/>
      <c r="E35" s="3"/>
      <c r="F35" s="3">
        <v>45.976</v>
      </c>
      <c r="G35" s="16"/>
      <c r="H35" s="3"/>
      <c r="I35" s="3"/>
      <c r="J35" s="15"/>
      <c r="K35" s="3"/>
      <c r="L35" s="3"/>
      <c r="M35" s="7"/>
      <c r="N35" s="7"/>
      <c r="O35" s="7"/>
      <c r="P35" s="7"/>
      <c r="Q35" s="7"/>
      <c r="R35" s="7"/>
      <c r="S35" s="7"/>
    </row>
    <row r="36" spans="1:19" ht="12.75">
      <c r="A36" s="3"/>
      <c r="B36" s="3"/>
      <c r="C36" s="3"/>
      <c r="D36" s="3"/>
      <c r="E36" s="3"/>
      <c r="F36" s="3"/>
      <c r="G36" s="16"/>
      <c r="H36" s="3"/>
      <c r="I36" s="3"/>
      <c r="J36" s="15"/>
      <c r="K36" s="3"/>
      <c r="L36" s="3"/>
      <c r="M36" s="7"/>
      <c r="N36" s="7"/>
      <c r="O36" s="7"/>
      <c r="P36" s="7"/>
      <c r="Q36" s="7"/>
      <c r="R36" s="7"/>
      <c r="S36" s="7"/>
    </row>
    <row r="37" spans="1:19" ht="12.75">
      <c r="A37" s="7"/>
      <c r="G37" s="39">
        <f>AVERAGE(G5:G36)</f>
        <v>7</v>
      </c>
      <c r="H37" s="39">
        <f>AVERAGE(H5:H36)</f>
        <v>54</v>
      </c>
      <c r="I37" s="39">
        <f>AVERAGE(I5:I36)</f>
        <v>29.25</v>
      </c>
      <c r="J37" s="39">
        <f>AVERAGE(J5:J36)</f>
        <v>9.25</v>
      </c>
      <c r="K37" s="7"/>
      <c r="L37" s="7"/>
      <c r="M37" s="7"/>
      <c r="N37" s="7"/>
      <c r="O37" s="7"/>
      <c r="P37" s="7"/>
      <c r="Q37" s="7"/>
      <c r="R37" s="7"/>
      <c r="S37" s="7"/>
    </row>
    <row r="38" spans="1:7" ht="12.75">
      <c r="A38" s="39" t="s">
        <v>48</v>
      </c>
      <c r="F38">
        <v>0.45976</v>
      </c>
      <c r="G38" t="s">
        <v>47</v>
      </c>
    </row>
    <row r="41" spans="1:6" ht="12.75">
      <c r="A41" t="s">
        <v>103</v>
      </c>
      <c r="E41">
        <f>F10+F12+F14+F16+F18+F19+F22+F23+F28</f>
        <v>35.67999999999999</v>
      </c>
      <c r="F41">
        <v>35.68</v>
      </c>
    </row>
    <row r="42" spans="1:6" ht="12.75">
      <c r="A42" t="s">
        <v>104</v>
      </c>
      <c r="E42">
        <f>F7+F13+F20+F25</f>
        <v>5.039</v>
      </c>
      <c r="F42">
        <v>5.039</v>
      </c>
    </row>
    <row r="43" spans="1:6" ht="12.75">
      <c r="A43" t="s">
        <v>105</v>
      </c>
      <c r="E43">
        <f>F32</f>
        <v>0.4680000000000001</v>
      </c>
      <c r="F43">
        <v>0.4680000000000001</v>
      </c>
    </row>
    <row r="44" spans="1:6" ht="12.75">
      <c r="A44" t="s">
        <v>106</v>
      </c>
      <c r="E44">
        <f>F5+F8+F9+F27</f>
        <v>3.409</v>
      </c>
      <c r="F44">
        <v>3.409</v>
      </c>
    </row>
    <row r="45" spans="1:6" ht="12.75">
      <c r="A45" t="s">
        <v>107</v>
      </c>
      <c r="E45">
        <f>0</f>
        <v>0</v>
      </c>
      <c r="F45">
        <v>0</v>
      </c>
    </row>
    <row r="46" spans="1:6" ht="12.75">
      <c r="A46" t="s">
        <v>108</v>
      </c>
      <c r="E46">
        <f>0</f>
        <v>0</v>
      </c>
      <c r="F46">
        <v>0</v>
      </c>
    </row>
    <row r="47" spans="1:6" ht="12.75">
      <c r="A47" t="s">
        <v>109</v>
      </c>
      <c r="E47">
        <f>F30+F33</f>
        <v>1.38</v>
      </c>
      <c r="F47">
        <v>1.38</v>
      </c>
    </row>
    <row r="49" spans="1:5" ht="12.75">
      <c r="A49" t="s">
        <v>45</v>
      </c>
      <c r="E49">
        <f>SUM(E41:E47)</f>
        <v>45.976</v>
      </c>
    </row>
  </sheetData>
  <mergeCells count="7">
    <mergeCell ref="G2:I2"/>
    <mergeCell ref="A2:A3"/>
    <mergeCell ref="F2:F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 College of Forestry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HJA_Guest</dc:creator>
  <cp:keywords/>
  <dc:description/>
  <cp:lastModifiedBy>hja_guest</cp:lastModifiedBy>
  <cp:lastPrinted>2007-07-18T14:42:38Z</cp:lastPrinted>
  <dcterms:created xsi:type="dcterms:W3CDTF">2007-07-16T16:18:26Z</dcterms:created>
  <dcterms:modified xsi:type="dcterms:W3CDTF">2007-08-22T16:58:16Z</dcterms:modified>
  <cp:category/>
  <cp:version/>
  <cp:contentType/>
  <cp:contentStatus/>
</cp:coreProperties>
</file>